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200" windowWidth="15480" windowHeight="11280" activeTab="0"/>
  </bookViews>
  <sheets>
    <sheet name="прогноз основ.харак дох расх 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<sst xmlns="http://schemas.openxmlformats.org/spreadsheetml/2006/main" count="109" uniqueCount="105">
  <si>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</si>
  <si>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</si>
  <si>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</si>
  <si>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</si>
  <si>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Культура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</si>
  <si>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</si>
  <si>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</si>
  <si>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</si>
  <si>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</si>
  <si>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Национальная оборона</t>
  </si>
  <si>
    <t>Национальная экономика</t>
  </si>
  <si>
    <t>Единый сельскохозяйственный налог</t>
  </si>
  <si>
    <t>Налоги на имущество</t>
  </si>
  <si>
    <t>182 1 06 01030 10 0000 110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</si>
  <si>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</si>
  <si>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</si>
  <si>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Коммунальное хозяйство</t>
  </si>
  <si>
    <t>Физическая культура и спорт</t>
  </si>
  <si>
    <t>Массовый спорт</t>
  </si>
  <si>
    <t>Другие вопросы в области национальной экономики</t>
  </si>
  <si>
    <t>Жилищно коммунальное хозяйство</t>
  </si>
  <si>
    <t>Налоговые и неналоговые доходы</t>
  </si>
  <si>
    <t>Налоги на совокупный доход</t>
  </si>
  <si>
    <t>Государственная пошлина</t>
  </si>
  <si>
    <t xml:space="preserve">552 1 08 04020 01 1000 110 </t>
  </si>
  <si>
    <t>Безвозмездные поступления</t>
  </si>
  <si>
    <t xml:space="preserve">000 1 08 00000 00 0000 000 </t>
  </si>
  <si>
    <t>000 1 06 00000 00 0000 000</t>
  </si>
  <si>
    <t>Налоги на прибыль, доходы</t>
  </si>
  <si>
    <t>000 2 00 00000 00 0000 000</t>
  </si>
  <si>
    <t>Код</t>
  </si>
  <si>
    <t>Доходы Всего</t>
  </si>
  <si>
    <t>удельный вес</t>
  </si>
  <si>
    <t>Расходы</t>
  </si>
  <si>
    <t>0100</t>
  </si>
  <si>
    <t>0102</t>
  </si>
  <si>
    <t>0103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</si>
  <si>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</si>
  <si>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</si>
  <si>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</si>
  <si>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</si>
  <si>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</si>
  <si>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</si>
  <si>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</si>
  <si>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</si>
  <si>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</si>
  <si>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0502</t>
  </si>
  <si>
    <t>0503</t>
  </si>
  <si>
    <t>0412</t>
  </si>
  <si>
    <t>0800</t>
  </si>
  <si>
    <t>0801</t>
  </si>
  <si>
    <t>1100</t>
  </si>
  <si>
    <t>1102</t>
  </si>
  <si>
    <t>Государственная пошлина за совершение нотариальных действий,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</si>
  <si>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000 1 01 00000 00 0000 000</t>
  </si>
  <si>
    <t>000 1 05 00000 00 0000 000</t>
  </si>
  <si>
    <t>182 1 01 02010 01 0000 000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</si>
  <si>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</si>
  <si>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</si>
  <si>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</si>
  <si>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</si>
  <si>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</si>
  <si>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Дорожное хозяйство (дорожные фонды)</t>
  </si>
  <si>
    <t>Культура, кинематография</t>
  </si>
  <si>
    <t>182 1 05 03010 01 0000 110</t>
  </si>
  <si>
    <t>000 1 00 00000 00 0000 000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</si>
  <si>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</si>
  <si>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Прогноз основных характеристик доходов и расходов 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</si>
  <si>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</si>
  <si>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</si>
  <si>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</si>
  <si>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</si>
  <si>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Расходы Всего</t>
  </si>
  <si>
    <t>сумма</t>
  </si>
  <si>
    <t>прогноз на 2022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</si>
  <si>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</si>
  <si>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</si>
  <si>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552 2 0215001 10 0000 150</t>
  </si>
  <si>
    <t>000 2 02 30000 00 0000 150</t>
  </si>
  <si>
    <t>552 2 02 35118 10 0000 150</t>
  </si>
  <si>
    <t>000 2 02 4000 00 0000 150</t>
  </si>
  <si>
    <t>552 2 02 40014 10 0000 150</t>
  </si>
  <si>
    <t>2020/2019 г.%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</si>
  <si>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</si>
  <si>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</si>
  <si>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</si>
  <si>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</si>
  <si>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0107</t>
  </si>
  <si>
    <t>Обеспечение проведения выборов и референдумов</t>
  </si>
  <si>
    <t>Условно утвержденные расходы</t>
  </si>
  <si>
    <t>Утверждено на 2020 год</t>
  </si>
  <si>
    <t>проект бюджета на 2021 год</t>
  </si>
  <si>
    <t>прогноз на 2023 год</t>
  </si>
  <si>
    <t>бюджет на 2020 год (в редакции № 24 от 13.12.2019г</t>
  </si>
  <si>
    <t>Налог на имущество 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</si>
  <si>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выравнивание бюджетной обеспеченности из бюджетов муниципальных районов</t>
  </si>
  <si>
    <t>552 2 0229999 10 0000 150</t>
  </si>
  <si>
    <t>Прочие субсидии бюджетам сельских поселений</t>
  </si>
  <si>
    <t>552 2 0220000 00 0000 150</t>
  </si>
  <si>
    <t>000 2 0210000 00 0000 150</t>
  </si>
  <si>
    <t xml:space="preserve"> Дотация бюджетам субъктов Российской Федерации</t>
  </si>
  <si>
    <t xml:space="preserve">Субвенции бюджетам бюджетной системы Российской Федерации </t>
  </si>
  <si>
    <t xml:space="preserve">Субсидии бюджетам бюджетной системы Российской Федерации </t>
  </si>
  <si>
    <t xml:space="preserve"> Сумма 2021год</t>
  </si>
  <si>
    <t xml:space="preserve">             бюджета Кулуевского сельского поселения на 2020 год и плановый период  2021 и 2023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</si>
</sst>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vertical="top"/>
    </xf>
    <xf numFmtId="2" fontId="24" fillId="0" borderId="0" xfId="0" applyNumberFormat="1" applyFont="1" applyAlignment="1">
      <alignment/>
    </xf>
    <xf numFmtId="0" fontId="24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2" fontId="23" fillId="0" borderId="11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3" fillId="0" borderId="11" xfId="0" applyFont="1" applyBorder="1" applyAlignment="1">
      <alignment horizontal="left" vertical="center"/>
    </xf>
    <xf numFmtId="176" fontId="24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vertical="top" wrapText="1"/>
    </xf>
    <xf numFmtId="176" fontId="21" fillId="0" borderId="11" xfId="0" applyNumberFormat="1" applyFont="1" applyBorder="1" applyAlignment="1">
      <alignment vertical="top" wrapText="1"/>
    </xf>
    <xf numFmtId="176" fontId="21" fillId="0" borderId="13" xfId="0" applyNumberFormat="1" applyFont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176" fontId="24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>
      <alignment vertical="top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/>
    </xf>
    <xf numFmtId="176" fontId="23" fillId="0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176" fontId="2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1" fillId="0" borderId="13" xfId="0" applyNumberFormat="1" applyFont="1" applyFill="1" applyBorder="1" applyAlignment="1">
      <alignment vertical="top" wrapText="1"/>
    </xf>
    <xf numFmtId="176" fontId="21" fillId="0" borderId="13" xfId="0" applyNumberFormat="1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:J2"/>
    </sheetView>
  </sheetViews>
  <sheetFormatPr defaultColWidth="9.125" defaultRowHeight="12.75"/>
  <cols>
    <col min="1" max="1" width="27.50390625" style="29" customWidth="1"/>
    <col min="2" max="2" width="45.50390625" style="30" customWidth="1"/>
    <col min="3" max="3" width="12.00390625" style="6" customWidth="1"/>
    <col min="4" max="4" width="7.125" style="3" customWidth="1"/>
    <col min="5" max="5" width="10.75390625" style="41" customWidth="1"/>
    <col min="6" max="6" width="6.875" style="41" customWidth="1"/>
    <col min="7" max="7" width="9.25390625" style="41" customWidth="1"/>
    <col min="8" max="8" width="10.50390625" style="59" customWidth="1"/>
    <col min="9" max="9" width="7.25390625" style="59" customWidth="1"/>
    <col min="10" max="10" width="10.125" style="59" customWidth="1"/>
    <col min="11" max="11" width="6.875" style="2" customWidth="1"/>
    <col min="12" max="16384" width="9.125" style="2" customWidth="1"/>
  </cols>
  <sheetData>
    <row r="1" spans="1:5" ht="18">
      <c r="A1" s="70" t="s">
        <v>67</v>
      </c>
      <c r="B1" s="70"/>
      <c r="C1" s="70"/>
      <c r="D1" s="70"/>
      <c r="E1" s="58"/>
    </row>
    <row r="2" spans="1:10" ht="18">
      <c r="A2" s="77" t="s">
        <v>104</v>
      </c>
      <c r="B2" s="77"/>
      <c r="C2" s="77"/>
      <c r="D2" s="77"/>
      <c r="E2" s="77"/>
      <c r="F2" s="78"/>
      <c r="G2" s="78"/>
      <c r="H2" s="78"/>
      <c r="I2" s="78"/>
      <c r="J2" s="78"/>
    </row>
    <row r="3" spans="1:2" ht="12" customHeight="1">
      <c r="A3" s="4"/>
      <c r="B3" s="5"/>
    </row>
    <row r="4" spans="1:11" s="1" customFormat="1" ht="24.75" customHeight="1">
      <c r="A4" s="71" t="s">
        <v>30</v>
      </c>
      <c r="B4" s="73" t="s">
        <v>0</v>
      </c>
      <c r="C4" s="75" t="s">
        <v>90</v>
      </c>
      <c r="D4" s="76"/>
      <c r="E4" s="67" t="s">
        <v>91</v>
      </c>
      <c r="F4" s="68"/>
      <c r="G4" s="69"/>
      <c r="H4" s="64" t="s">
        <v>74</v>
      </c>
      <c r="I4" s="65"/>
      <c r="J4" s="66" t="s">
        <v>92</v>
      </c>
      <c r="K4" s="66"/>
    </row>
    <row r="5" spans="1:11" s="31" customFormat="1" ht="69" customHeight="1">
      <c r="A5" s="72"/>
      <c r="B5" s="74"/>
      <c r="C5" s="37" t="s">
        <v>93</v>
      </c>
      <c r="D5" s="38" t="s">
        <v>32</v>
      </c>
      <c r="E5" s="42" t="s">
        <v>103</v>
      </c>
      <c r="F5" s="42" t="s">
        <v>32</v>
      </c>
      <c r="G5" s="42" t="s">
        <v>82</v>
      </c>
      <c r="H5" s="60" t="s">
        <v>73</v>
      </c>
      <c r="I5" s="61" t="s">
        <v>32</v>
      </c>
      <c r="J5" s="60" t="s">
        <v>73</v>
      </c>
      <c r="K5" s="39" t="s">
        <v>32</v>
      </c>
    </row>
    <row r="6" spans="1:11" s="11" customFormat="1" ht="18" customHeight="1">
      <c r="A6" s="8"/>
      <c r="B6" s="32" t="s">
        <v>31</v>
      </c>
      <c r="C6" s="9">
        <f>C7+C18</f>
        <v>10206.8</v>
      </c>
      <c r="D6" s="10">
        <f>D7+D18</f>
        <v>100</v>
      </c>
      <c r="E6" s="21">
        <f>E7+E18</f>
        <v>12777.2</v>
      </c>
      <c r="F6" s="21">
        <f>F7+F18</f>
        <v>100</v>
      </c>
      <c r="G6" s="21">
        <f aca="true" t="shared" si="0" ref="G6:G12">E6/C6*100</f>
        <v>125.18321119253832</v>
      </c>
      <c r="H6" s="21">
        <f>H7+H18</f>
        <v>10698.1</v>
      </c>
      <c r="I6" s="21">
        <f>I7+I18</f>
        <v>99.98059468503753</v>
      </c>
      <c r="J6" s="21">
        <f>J7+J18</f>
        <v>11310.400000000001</v>
      </c>
      <c r="K6" s="10">
        <f>K7+K18</f>
        <v>99.99999999999999</v>
      </c>
    </row>
    <row r="7" spans="1:11" s="11" customFormat="1" ht="19.5" customHeight="1">
      <c r="A7" s="15" t="s">
        <v>65</v>
      </c>
      <c r="B7" s="32" t="s">
        <v>21</v>
      </c>
      <c r="C7" s="12">
        <f>C8+C10+C12+C16</f>
        <v>3898</v>
      </c>
      <c r="D7" s="33">
        <f>C7/C6*100</f>
        <v>38.19022612376063</v>
      </c>
      <c r="E7" s="28">
        <f>E8+E10+E12+E16</f>
        <v>4191.8</v>
      </c>
      <c r="F7" s="28">
        <f>E7/E6*100</f>
        <v>32.80687474564068</v>
      </c>
      <c r="G7" s="28">
        <f t="shared" si="0"/>
        <v>107.53719856336583</v>
      </c>
      <c r="H7" s="28">
        <f>H8+H10+H12+H16</f>
        <v>4205.4</v>
      </c>
      <c r="I7" s="28">
        <f>I8+I10+I12+I16</f>
        <v>39.29037866537049</v>
      </c>
      <c r="J7" s="28">
        <f>J8+J10+J12+J16</f>
        <v>4222.2</v>
      </c>
      <c r="K7" s="13">
        <f>K8+K10+K12+K16</f>
        <v>37.3302447305135</v>
      </c>
    </row>
    <row r="8" spans="1:11" s="11" customFormat="1" ht="21" customHeight="1">
      <c r="A8" s="15" t="s">
        <v>54</v>
      </c>
      <c r="B8" s="51" t="s">
        <v>28</v>
      </c>
      <c r="C8" s="12">
        <v>271</v>
      </c>
      <c r="D8" s="33">
        <v>2.3</v>
      </c>
      <c r="E8" s="28">
        <f>E9</f>
        <v>302.8</v>
      </c>
      <c r="F8" s="28">
        <f>E8/E6*100</f>
        <v>2.36984628870175</v>
      </c>
      <c r="G8" s="28">
        <f t="shared" si="0"/>
        <v>111.73431734317343</v>
      </c>
      <c r="H8" s="28">
        <f>H9</f>
        <v>316.4</v>
      </c>
      <c r="I8" s="28">
        <f>I9</f>
        <v>2.95753451547471</v>
      </c>
      <c r="J8" s="28">
        <f>J9</f>
        <v>333.2</v>
      </c>
      <c r="K8" s="13">
        <f>K9</f>
        <v>2.945961239213467</v>
      </c>
    </row>
    <row r="9" spans="1:11" ht="110.25" customHeight="1">
      <c r="A9" s="7" t="s">
        <v>56</v>
      </c>
      <c r="B9" s="52" t="s">
        <v>61</v>
      </c>
      <c r="C9" s="12">
        <v>271</v>
      </c>
      <c r="D9" s="33">
        <v>2.3</v>
      </c>
      <c r="E9" s="28">
        <v>302.8</v>
      </c>
      <c r="F9" s="28">
        <v>2.4</v>
      </c>
      <c r="G9" s="28">
        <f t="shared" si="0"/>
        <v>111.73431734317343</v>
      </c>
      <c r="H9" s="28">
        <v>316.4</v>
      </c>
      <c r="I9" s="28">
        <f>H9/H6*100</f>
        <v>2.95753451547471</v>
      </c>
      <c r="J9" s="28">
        <v>333.2</v>
      </c>
      <c r="K9" s="13">
        <f>J9/J6*100</f>
        <v>2.945961239213467</v>
      </c>
    </row>
    <row r="10" spans="1:11" s="11" customFormat="1" ht="21" customHeight="1">
      <c r="A10" s="15" t="s">
        <v>55</v>
      </c>
      <c r="B10" s="53" t="s">
        <v>22</v>
      </c>
      <c r="C10" s="16">
        <f aca="true" t="shared" si="1" ref="C10:K10">C11</f>
        <v>195</v>
      </c>
      <c r="D10" s="33">
        <v>2</v>
      </c>
      <c r="E10" s="43">
        <f t="shared" si="1"/>
        <v>430</v>
      </c>
      <c r="F10" s="43">
        <f t="shared" si="1"/>
        <v>1</v>
      </c>
      <c r="G10" s="62">
        <f t="shared" si="1"/>
        <v>220.51282051282053</v>
      </c>
      <c r="H10" s="21">
        <f t="shared" si="1"/>
        <v>430</v>
      </c>
      <c r="I10" s="21">
        <f t="shared" si="1"/>
        <v>4</v>
      </c>
      <c r="J10" s="21">
        <f t="shared" si="1"/>
        <v>430</v>
      </c>
      <c r="K10" s="10">
        <f t="shared" si="1"/>
        <v>3.801810722874522</v>
      </c>
    </row>
    <row r="11" spans="1:11" ht="24" customHeight="1">
      <c r="A11" s="7" t="s">
        <v>64</v>
      </c>
      <c r="B11" s="52" t="s">
        <v>11</v>
      </c>
      <c r="C11" s="12">
        <v>195</v>
      </c>
      <c r="D11" s="33">
        <v>2</v>
      </c>
      <c r="E11" s="28">
        <v>430</v>
      </c>
      <c r="F11" s="28">
        <v>1</v>
      </c>
      <c r="G11" s="28">
        <f t="shared" si="0"/>
        <v>220.51282051282053</v>
      </c>
      <c r="H11" s="28">
        <v>430</v>
      </c>
      <c r="I11" s="28">
        <v>4</v>
      </c>
      <c r="J11" s="28">
        <v>430</v>
      </c>
      <c r="K11" s="13">
        <f>J11/J6*100</f>
        <v>3.801810722874522</v>
      </c>
    </row>
    <row r="12" spans="1:11" s="11" customFormat="1" ht="20.25" customHeight="1">
      <c r="A12" s="15" t="s">
        <v>27</v>
      </c>
      <c r="B12" s="53" t="s">
        <v>12</v>
      </c>
      <c r="C12" s="16">
        <f>C13+C14+C15</f>
        <v>3422</v>
      </c>
      <c r="D12" s="33">
        <v>32.4</v>
      </c>
      <c r="E12" s="21">
        <f>E13+E14+E15</f>
        <v>3457</v>
      </c>
      <c r="F12" s="21">
        <f>E12/E6*100</f>
        <v>27.056006010706568</v>
      </c>
      <c r="G12" s="21">
        <f t="shared" si="0"/>
        <v>101.02279368790181</v>
      </c>
      <c r="H12" s="21">
        <f>H13+H14+H15</f>
        <v>3457</v>
      </c>
      <c r="I12" s="21">
        <f>I13+I14+I15</f>
        <v>32.31414924145409</v>
      </c>
      <c r="J12" s="21">
        <f>J13+J14+J15</f>
        <v>3457</v>
      </c>
      <c r="K12" s="10">
        <f>K13+K14+K15</f>
        <v>30.564789927854</v>
      </c>
    </row>
    <row r="13" spans="1:11" ht="64.5" customHeight="1">
      <c r="A13" s="7" t="s">
        <v>13</v>
      </c>
      <c r="B13" s="52" t="s">
        <v>94</v>
      </c>
      <c r="C13" s="12">
        <v>674</v>
      </c>
      <c r="D13" s="33">
        <v>6.5</v>
      </c>
      <c r="E13" s="28">
        <v>728</v>
      </c>
      <c r="F13" s="28">
        <f>E13/E6*100</f>
        <v>5.697648937169332</v>
      </c>
      <c r="G13" s="28">
        <f aca="true" t="shared" si="2" ref="G13:G24">E13/C13*100</f>
        <v>108.01186943620178</v>
      </c>
      <c r="H13" s="28">
        <v>728</v>
      </c>
      <c r="I13" s="28">
        <f>H13/H6*100</f>
        <v>6.804946672773669</v>
      </c>
      <c r="J13" s="28">
        <v>728</v>
      </c>
      <c r="K13" s="13">
        <f>J13/J6*100</f>
        <v>6.436553968029424</v>
      </c>
    </row>
    <row r="14" spans="1:11" ht="47.25" customHeight="1">
      <c r="A14" s="7" t="s">
        <v>68</v>
      </c>
      <c r="B14" s="52" t="s">
        <v>71</v>
      </c>
      <c r="C14" s="12">
        <v>1201</v>
      </c>
      <c r="D14" s="33">
        <v>12</v>
      </c>
      <c r="E14" s="28">
        <v>1218</v>
      </c>
      <c r="F14" s="28">
        <f>E14/E6*100</f>
        <v>9.532604952571768</v>
      </c>
      <c r="G14" s="28">
        <f t="shared" si="2"/>
        <v>101.41548709408825</v>
      </c>
      <c r="H14" s="28">
        <v>1218</v>
      </c>
      <c r="I14" s="28">
        <f>H14/H6*100</f>
        <v>11.385199240986717</v>
      </c>
      <c r="J14" s="28">
        <v>1218</v>
      </c>
      <c r="K14" s="13">
        <f>J14/J6*100</f>
        <v>10.768849908049226</v>
      </c>
    </row>
    <row r="15" spans="1:11" ht="64.5" customHeight="1">
      <c r="A15" s="7" t="s">
        <v>69</v>
      </c>
      <c r="B15" s="52" t="s">
        <v>70</v>
      </c>
      <c r="C15" s="12">
        <v>1547</v>
      </c>
      <c r="D15" s="33">
        <v>14</v>
      </c>
      <c r="E15" s="28">
        <v>1511</v>
      </c>
      <c r="F15" s="28">
        <f>E15/E6*100</f>
        <v>11.825752120965468</v>
      </c>
      <c r="G15" s="28">
        <f t="shared" si="2"/>
        <v>97.67291531997414</v>
      </c>
      <c r="H15" s="28">
        <v>1511</v>
      </c>
      <c r="I15" s="28">
        <f>H15/H6*100</f>
        <v>14.124003327693702</v>
      </c>
      <c r="J15" s="28">
        <v>1511</v>
      </c>
      <c r="K15" s="13">
        <f>J15/J6*100</f>
        <v>13.359386051775354</v>
      </c>
    </row>
    <row r="16" spans="1:11" s="11" customFormat="1" ht="19.5" customHeight="1">
      <c r="A16" s="15" t="s">
        <v>26</v>
      </c>
      <c r="B16" s="53" t="s">
        <v>23</v>
      </c>
      <c r="C16" s="16">
        <f>C17</f>
        <v>10</v>
      </c>
      <c r="D16" s="33">
        <v>0.1</v>
      </c>
      <c r="E16" s="21">
        <f>E17</f>
        <v>2</v>
      </c>
      <c r="F16" s="21">
        <f>E16/E6*100</f>
        <v>0.015652881695520145</v>
      </c>
      <c r="G16" s="21">
        <f t="shared" si="2"/>
        <v>20</v>
      </c>
      <c r="H16" s="21">
        <f>H17</f>
        <v>2</v>
      </c>
      <c r="I16" s="21">
        <f>I17</f>
        <v>0.018694908441685906</v>
      </c>
      <c r="J16" s="21">
        <f>J17</f>
        <v>2</v>
      </c>
      <c r="K16" s="10">
        <f>K17</f>
        <v>0.017682840571509404</v>
      </c>
    </row>
    <row r="17" spans="1:11" ht="111" customHeight="1">
      <c r="A17" s="7" t="s">
        <v>24</v>
      </c>
      <c r="B17" s="52" t="s">
        <v>53</v>
      </c>
      <c r="C17" s="12">
        <v>10</v>
      </c>
      <c r="D17" s="33">
        <v>0.1</v>
      </c>
      <c r="E17" s="28">
        <v>2</v>
      </c>
      <c r="F17" s="28">
        <v>0.1</v>
      </c>
      <c r="G17" s="28">
        <f t="shared" si="2"/>
        <v>20</v>
      </c>
      <c r="H17" s="28">
        <v>2</v>
      </c>
      <c r="I17" s="28">
        <f>H17/H6*100</f>
        <v>0.018694908441685906</v>
      </c>
      <c r="J17" s="28">
        <v>2</v>
      </c>
      <c r="K17" s="13">
        <f>J17/J6*100</f>
        <v>0.017682840571509404</v>
      </c>
    </row>
    <row r="18" spans="1:11" s="11" customFormat="1" ht="25.5" customHeight="1">
      <c r="A18" s="15" t="s">
        <v>29</v>
      </c>
      <c r="B18" s="53" t="s">
        <v>25</v>
      </c>
      <c r="C18" s="17">
        <f>C19+C23+C25</f>
        <v>6308.799999999999</v>
      </c>
      <c r="D18" s="33">
        <f>C18/C6*100</f>
        <v>61.80977387623937</v>
      </c>
      <c r="E18" s="21">
        <f>E19+E23+E25+E21</f>
        <v>8585.400000000001</v>
      </c>
      <c r="F18" s="21">
        <f>E18/E6*100</f>
        <v>67.19312525435933</v>
      </c>
      <c r="G18" s="21">
        <f t="shared" si="2"/>
        <v>136.08610195282785</v>
      </c>
      <c r="H18" s="21">
        <f>H19+H23+H25</f>
        <v>6492.700000000001</v>
      </c>
      <c r="I18" s="21">
        <f>I19+I23+I25</f>
        <v>60.69021601966704</v>
      </c>
      <c r="J18" s="21">
        <f>J19+J23+J25</f>
        <v>7088.200000000001</v>
      </c>
      <c r="K18" s="10">
        <f>K19+K23+K25</f>
        <v>62.66975526948649</v>
      </c>
    </row>
    <row r="19" spans="1:11" s="11" customFormat="1" ht="33.75" customHeight="1">
      <c r="A19" s="15" t="s">
        <v>99</v>
      </c>
      <c r="B19" s="53" t="s">
        <v>100</v>
      </c>
      <c r="C19" s="16">
        <f>C20</f>
        <v>3983</v>
      </c>
      <c r="D19" s="33">
        <f>C19/C6*100</f>
        <v>39.02300427166203</v>
      </c>
      <c r="E19" s="21">
        <f>E20</f>
        <v>4774.1</v>
      </c>
      <c r="F19" s="21">
        <f>E19/E6*100</f>
        <v>37.364211251291366</v>
      </c>
      <c r="G19" s="21">
        <f t="shared" si="2"/>
        <v>119.86191313080595</v>
      </c>
      <c r="H19" s="21">
        <f>H20</f>
        <v>3519.4</v>
      </c>
      <c r="I19" s="21">
        <f>I20</f>
        <v>32.89743038483469</v>
      </c>
      <c r="J19" s="21">
        <f>J20</f>
        <v>4012.3</v>
      </c>
      <c r="K19" s="10">
        <f>K20</f>
        <v>35.474430612533595</v>
      </c>
    </row>
    <row r="20" spans="1:11" ht="48" customHeight="1">
      <c r="A20" s="7" t="s">
        <v>77</v>
      </c>
      <c r="B20" s="52" t="s">
        <v>95</v>
      </c>
      <c r="C20" s="12">
        <v>3983</v>
      </c>
      <c r="D20" s="33">
        <v>35.4</v>
      </c>
      <c r="E20" s="28">
        <v>4774.1</v>
      </c>
      <c r="F20" s="28">
        <f>E20/E6*100</f>
        <v>37.364211251291366</v>
      </c>
      <c r="G20" s="28">
        <f t="shared" si="2"/>
        <v>119.86191313080595</v>
      </c>
      <c r="H20" s="28">
        <v>3519.4</v>
      </c>
      <c r="I20" s="28">
        <f>H20/H6*100</f>
        <v>32.89743038483469</v>
      </c>
      <c r="J20" s="28">
        <v>4012.3</v>
      </c>
      <c r="K20" s="13">
        <f>J20/J6*100</f>
        <v>35.474430612533595</v>
      </c>
    </row>
    <row r="21" spans="1:11" ht="33" customHeight="1">
      <c r="A21" s="40" t="s">
        <v>98</v>
      </c>
      <c r="B21" s="53" t="s">
        <v>102</v>
      </c>
      <c r="C21" s="12">
        <f>C22</f>
        <v>0</v>
      </c>
      <c r="D21" s="12">
        <f aca="true" t="shared" si="3" ref="D21:K21">D22</f>
        <v>0</v>
      </c>
      <c r="E21" s="44">
        <f t="shared" si="3"/>
        <v>934.2</v>
      </c>
      <c r="F21" s="44">
        <f t="shared" si="3"/>
        <v>7.31146103997746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12">
        <f t="shared" si="3"/>
        <v>0</v>
      </c>
    </row>
    <row r="22" spans="1:11" ht="35.25" customHeight="1">
      <c r="A22" s="40" t="s">
        <v>96</v>
      </c>
      <c r="B22" s="40" t="s">
        <v>97</v>
      </c>
      <c r="C22" s="12">
        <v>0</v>
      </c>
      <c r="D22" s="33">
        <v>0</v>
      </c>
      <c r="E22" s="28">
        <v>934.2</v>
      </c>
      <c r="F22" s="28">
        <f>E22/E6*100</f>
        <v>7.31146103997746</v>
      </c>
      <c r="G22" s="28">
        <v>0</v>
      </c>
      <c r="H22" s="28">
        <v>0</v>
      </c>
      <c r="I22" s="28">
        <v>0</v>
      </c>
      <c r="J22" s="28">
        <v>0</v>
      </c>
      <c r="K22" s="13">
        <v>0</v>
      </c>
    </row>
    <row r="23" spans="1:11" s="11" customFormat="1" ht="33.75" customHeight="1">
      <c r="A23" s="15" t="s">
        <v>78</v>
      </c>
      <c r="B23" s="53" t="s">
        <v>101</v>
      </c>
      <c r="C23" s="16">
        <f>C24</f>
        <v>231.9</v>
      </c>
      <c r="D23" s="33">
        <v>2.27</v>
      </c>
      <c r="E23" s="43">
        <f>E24</f>
        <v>226.6</v>
      </c>
      <c r="F23" s="21">
        <f>E23/E6*100</f>
        <v>1.7734714961024325</v>
      </c>
      <c r="G23" s="21">
        <f t="shared" si="2"/>
        <v>97.71453212591635</v>
      </c>
      <c r="H23" s="21">
        <f>H24</f>
        <v>228.8</v>
      </c>
      <c r="I23" s="21">
        <f>I24</f>
        <v>2.138697525728868</v>
      </c>
      <c r="J23" s="21">
        <f>J24</f>
        <v>237.5</v>
      </c>
      <c r="K23" s="10">
        <f>K24</f>
        <v>2.0998373178667418</v>
      </c>
    </row>
    <row r="24" spans="1:11" ht="66.75" customHeight="1">
      <c r="A24" s="7" t="s">
        <v>79</v>
      </c>
      <c r="B24" s="52" t="s">
        <v>75</v>
      </c>
      <c r="C24" s="14">
        <v>231.9</v>
      </c>
      <c r="D24" s="33">
        <v>2.27</v>
      </c>
      <c r="E24" s="28">
        <v>226.6</v>
      </c>
      <c r="F24" s="28">
        <f>E24/E6*100</f>
        <v>1.7734714961024325</v>
      </c>
      <c r="G24" s="28">
        <f t="shared" si="2"/>
        <v>97.71453212591635</v>
      </c>
      <c r="H24" s="28">
        <v>228.8</v>
      </c>
      <c r="I24" s="28">
        <f>H24/H6*100</f>
        <v>2.138697525728868</v>
      </c>
      <c r="J24" s="28">
        <v>237.5</v>
      </c>
      <c r="K24" s="13">
        <f>J24/J6*100</f>
        <v>2.0998373178667418</v>
      </c>
    </row>
    <row r="25" spans="1:11" s="18" customFormat="1" ht="21" customHeight="1">
      <c r="A25" s="15" t="s">
        <v>80</v>
      </c>
      <c r="B25" s="53" t="s">
        <v>8</v>
      </c>
      <c r="C25" s="16">
        <f aca="true" t="shared" si="4" ref="C25:K25">C26</f>
        <v>2093.9</v>
      </c>
      <c r="D25" s="33">
        <v>25.5</v>
      </c>
      <c r="E25" s="43">
        <f t="shared" si="4"/>
        <v>2650.5</v>
      </c>
      <c r="F25" s="43">
        <f t="shared" si="4"/>
        <v>20.74398146698807</v>
      </c>
      <c r="G25" s="62">
        <f t="shared" si="4"/>
        <v>126.58197621662926</v>
      </c>
      <c r="H25" s="21">
        <f t="shared" si="4"/>
        <v>2744.5</v>
      </c>
      <c r="I25" s="21">
        <f t="shared" si="4"/>
        <v>25.654088109103483</v>
      </c>
      <c r="J25" s="21">
        <f t="shared" si="4"/>
        <v>2838.4</v>
      </c>
      <c r="K25" s="10">
        <f t="shared" si="4"/>
        <v>25.095487339086148</v>
      </c>
    </row>
    <row r="26" spans="1:11" ht="94.5" customHeight="1">
      <c r="A26" s="7" t="s">
        <v>81</v>
      </c>
      <c r="B26" s="52" t="s">
        <v>76</v>
      </c>
      <c r="C26" s="12">
        <v>2093.9</v>
      </c>
      <c r="D26" s="33">
        <v>25.5</v>
      </c>
      <c r="E26" s="28">
        <v>2650.5</v>
      </c>
      <c r="F26" s="28">
        <f>E26/E6*100</f>
        <v>20.74398146698807</v>
      </c>
      <c r="G26" s="28">
        <f>E26/C26*100</f>
        <v>126.58197621662926</v>
      </c>
      <c r="H26" s="28">
        <v>2744.5</v>
      </c>
      <c r="I26" s="28">
        <f>H26/H6*100</f>
        <v>25.654088109103483</v>
      </c>
      <c r="J26" s="28">
        <v>2838.4</v>
      </c>
      <c r="K26" s="13">
        <f>J26/J6*100</f>
        <v>25.095487339086148</v>
      </c>
    </row>
    <row r="27" spans="1:11" s="11" customFormat="1" ht="19.5" customHeight="1">
      <c r="A27" s="15"/>
      <c r="B27" s="53" t="s">
        <v>33</v>
      </c>
      <c r="C27" s="16"/>
      <c r="D27" s="10"/>
      <c r="E27" s="21"/>
      <c r="F27" s="21"/>
      <c r="G27" s="36"/>
      <c r="H27" s="21"/>
      <c r="I27" s="21"/>
      <c r="J27" s="21"/>
      <c r="K27" s="10"/>
    </row>
    <row r="28" spans="1:11" s="11" customFormat="1" ht="22.5" customHeight="1">
      <c r="A28" s="19" t="s">
        <v>34</v>
      </c>
      <c r="B28" s="54" t="s">
        <v>1</v>
      </c>
      <c r="C28" s="16">
        <f>C29+C30+C31+C32+C34+C35+C33</f>
        <v>2260.3999999999996</v>
      </c>
      <c r="D28" s="16">
        <f>D29+D30+D31+D32+D34+B55+D35</f>
        <v>22.51512717012188</v>
      </c>
      <c r="E28" s="21">
        <f>E30+E31+E32+E33+E34+E35+E29</f>
        <v>3382.7</v>
      </c>
      <c r="F28" s="21">
        <f>E28/E53*100</f>
        <v>26.474501455718</v>
      </c>
      <c r="G28" s="21">
        <f aca="true" t="shared" si="5" ref="G28:G53">E28/C28*100</f>
        <v>149.65050433551585</v>
      </c>
      <c r="H28" s="21">
        <f>H30+H31+H32+H34+H35+H29</f>
        <v>2877.4</v>
      </c>
      <c r="I28" s="21">
        <f>I30+I31+I32+I34+I35+I29</f>
        <v>26.896364775053517</v>
      </c>
      <c r="J28" s="21">
        <f>J30+J31+J32+J34+J35+J29</f>
        <v>2852.1</v>
      </c>
      <c r="K28" s="10">
        <f>K30+K31+K32+K34+K35+K29</f>
        <v>25.21661479700099</v>
      </c>
    </row>
    <row r="29" spans="1:11" ht="46.5" customHeight="1">
      <c r="A29" s="22" t="s">
        <v>35</v>
      </c>
      <c r="B29" s="50" t="s">
        <v>66</v>
      </c>
      <c r="C29" s="12">
        <v>205</v>
      </c>
      <c r="D29" s="23">
        <v>2.2</v>
      </c>
      <c r="E29" s="28">
        <v>564</v>
      </c>
      <c r="F29" s="28">
        <v>390.6</v>
      </c>
      <c r="G29" s="28">
        <f t="shared" si="5"/>
        <v>275.1219512195122</v>
      </c>
      <c r="H29" s="28">
        <v>521</v>
      </c>
      <c r="I29" s="28">
        <f>H29/H53*100</f>
        <v>4.870023649059179</v>
      </c>
      <c r="J29" s="28">
        <v>521</v>
      </c>
      <c r="K29" s="13">
        <f>J29/J53*100</f>
        <v>4.6063799688782</v>
      </c>
    </row>
    <row r="30" spans="1:11" ht="66" customHeight="1">
      <c r="A30" s="22" t="s">
        <v>36</v>
      </c>
      <c r="B30" s="50" t="s">
        <v>7</v>
      </c>
      <c r="C30" s="12">
        <v>125</v>
      </c>
      <c r="D30" s="23">
        <v>1.5</v>
      </c>
      <c r="E30" s="28">
        <v>260</v>
      </c>
      <c r="F30" s="28">
        <v>234</v>
      </c>
      <c r="G30" s="28">
        <f t="shared" si="5"/>
        <v>208</v>
      </c>
      <c r="H30" s="28">
        <v>234</v>
      </c>
      <c r="I30" s="28">
        <f>H30/H53*100</f>
        <v>2.187304287677251</v>
      </c>
      <c r="J30" s="28">
        <v>234</v>
      </c>
      <c r="K30" s="13">
        <f>J30/J53*100</f>
        <v>2.0688923468666007</v>
      </c>
    </row>
    <row r="31" spans="1:11" ht="80.25" customHeight="1">
      <c r="A31" s="22" t="s">
        <v>37</v>
      </c>
      <c r="B31" s="50" t="s">
        <v>14</v>
      </c>
      <c r="C31" s="24">
        <v>1636.7</v>
      </c>
      <c r="D31" s="23">
        <f>C31/C53*100</f>
        <v>16.03538817259082</v>
      </c>
      <c r="E31" s="28">
        <v>2198.7</v>
      </c>
      <c r="F31" s="28">
        <v>1532.6</v>
      </c>
      <c r="G31" s="28">
        <f t="shared" si="5"/>
        <v>134.33738620394695</v>
      </c>
      <c r="H31" s="28">
        <v>1840.4</v>
      </c>
      <c r="I31" s="28">
        <f>H31/H53*100</f>
        <v>17.203054748039374</v>
      </c>
      <c r="J31" s="28">
        <v>1815.1</v>
      </c>
      <c r="K31" s="13">
        <f>J31/J53*100</f>
        <v>16.048061960673362</v>
      </c>
    </row>
    <row r="32" spans="1:11" ht="64.5" customHeight="1">
      <c r="A32" s="22" t="s">
        <v>38</v>
      </c>
      <c r="B32" s="50" t="s">
        <v>6</v>
      </c>
      <c r="C32" s="24">
        <v>106</v>
      </c>
      <c r="D32" s="34">
        <v>1.8</v>
      </c>
      <c r="E32" s="28">
        <v>260</v>
      </c>
      <c r="F32" s="28">
        <f>E32/E53*100</f>
        <v>2.034874620417619</v>
      </c>
      <c r="G32" s="28">
        <f t="shared" si="5"/>
        <v>245.2830188679245</v>
      </c>
      <c r="H32" s="28">
        <v>182</v>
      </c>
      <c r="I32" s="28">
        <f>H32/H53*100</f>
        <v>1.7012366681934172</v>
      </c>
      <c r="J32" s="28">
        <v>182</v>
      </c>
      <c r="K32" s="13">
        <f>J32/J53*100</f>
        <v>1.6091384920073564</v>
      </c>
    </row>
    <row r="33" spans="1:11" ht="29.25" customHeight="1">
      <c r="A33" s="22" t="s">
        <v>87</v>
      </c>
      <c r="B33" s="63" t="s">
        <v>88</v>
      </c>
      <c r="C33" s="24">
        <v>87.7</v>
      </c>
      <c r="D33" s="34"/>
      <c r="E33" s="28">
        <v>0</v>
      </c>
      <c r="F33" s="28"/>
      <c r="G33" s="28"/>
      <c r="H33" s="28">
        <v>0</v>
      </c>
      <c r="I33" s="28"/>
      <c r="J33" s="28">
        <v>0</v>
      </c>
      <c r="K33" s="13"/>
    </row>
    <row r="34" spans="1:11" ht="18" customHeight="1">
      <c r="A34" s="22" t="s">
        <v>39</v>
      </c>
      <c r="B34" s="50" t="s">
        <v>2</v>
      </c>
      <c r="C34" s="24">
        <v>50</v>
      </c>
      <c r="D34" s="23">
        <f>C34/C53*100</f>
        <v>0.48986949876552877</v>
      </c>
      <c r="E34" s="28">
        <v>50</v>
      </c>
      <c r="F34" s="28">
        <f>E34/E53*100</f>
        <v>0.3913220423880036</v>
      </c>
      <c r="G34" s="28">
        <f t="shared" si="5"/>
        <v>100</v>
      </c>
      <c r="H34" s="28">
        <v>50</v>
      </c>
      <c r="I34" s="28">
        <f>H34/H53*100</f>
        <v>0.46737271104214767</v>
      </c>
      <c r="J34" s="28">
        <v>50</v>
      </c>
      <c r="K34" s="13">
        <f>J34/J53*100</f>
        <v>0.4420710142877352</v>
      </c>
    </row>
    <row r="35" spans="1:11" ht="21.75" customHeight="1">
      <c r="A35" s="22" t="s">
        <v>40</v>
      </c>
      <c r="B35" s="50" t="s">
        <v>3</v>
      </c>
      <c r="C35" s="24">
        <v>50</v>
      </c>
      <c r="D35" s="23">
        <f>C35/C53*100</f>
        <v>0.48986949876552877</v>
      </c>
      <c r="E35" s="28">
        <v>50</v>
      </c>
      <c r="F35" s="28">
        <f>E35/E53*100</f>
        <v>0.3913220423880036</v>
      </c>
      <c r="G35" s="28">
        <f t="shared" si="5"/>
        <v>100</v>
      </c>
      <c r="H35" s="28">
        <v>50</v>
      </c>
      <c r="I35" s="28">
        <f>H35/H53*100</f>
        <v>0.46737271104214767</v>
      </c>
      <c r="J35" s="28">
        <v>50</v>
      </c>
      <c r="K35" s="13">
        <f>J35/J53*100</f>
        <v>0.4420710142877352</v>
      </c>
    </row>
    <row r="36" spans="1:11" s="11" customFormat="1" ht="19.5" customHeight="1">
      <c r="A36" s="19" t="s">
        <v>41</v>
      </c>
      <c r="B36" s="54" t="s">
        <v>9</v>
      </c>
      <c r="C36" s="25">
        <f>C37</f>
        <v>231.9</v>
      </c>
      <c r="D36" s="26">
        <f>D37</f>
        <v>2.272014735274523</v>
      </c>
      <c r="E36" s="21">
        <f>E37</f>
        <v>226.6</v>
      </c>
      <c r="F36" s="21">
        <v>1.7</v>
      </c>
      <c r="G36" s="21">
        <f t="shared" si="5"/>
        <v>97.71453212591635</v>
      </c>
      <c r="H36" s="21">
        <f>H37</f>
        <v>228.8</v>
      </c>
      <c r="I36" s="21">
        <f>I37</f>
        <v>0</v>
      </c>
      <c r="J36" s="21">
        <f>J37</f>
        <v>237.5</v>
      </c>
      <c r="K36" s="10">
        <f>K37</f>
        <v>2.099837317866742</v>
      </c>
    </row>
    <row r="37" spans="1:11" ht="21" customHeight="1">
      <c r="A37" s="22" t="s">
        <v>42</v>
      </c>
      <c r="B37" s="50" t="s">
        <v>15</v>
      </c>
      <c r="C37" s="27">
        <v>231.9</v>
      </c>
      <c r="D37" s="28">
        <f>C37/C53*100</f>
        <v>2.272014735274523</v>
      </c>
      <c r="E37" s="28">
        <v>226.6</v>
      </c>
      <c r="F37" s="28">
        <v>1.7</v>
      </c>
      <c r="G37" s="28">
        <f t="shared" si="5"/>
        <v>97.71453212591635</v>
      </c>
      <c r="H37" s="28">
        <v>228.8</v>
      </c>
      <c r="I37" s="28"/>
      <c r="J37" s="28">
        <v>237.5</v>
      </c>
      <c r="K37" s="13">
        <f>J37/J53*100</f>
        <v>2.099837317866742</v>
      </c>
    </row>
    <row r="38" spans="1:11" s="11" customFormat="1" ht="36" customHeight="1">
      <c r="A38" s="19" t="s">
        <v>83</v>
      </c>
      <c r="B38" s="55" t="s">
        <v>85</v>
      </c>
      <c r="C38" s="20">
        <f aca="true" t="shared" si="6" ref="C38:K38">C39</f>
        <v>10</v>
      </c>
      <c r="D38" s="20">
        <f t="shared" si="6"/>
        <v>0.1</v>
      </c>
      <c r="E38" s="21">
        <f t="shared" si="6"/>
        <v>40</v>
      </c>
      <c r="F38" s="21">
        <f t="shared" si="6"/>
        <v>0.1</v>
      </c>
      <c r="G38" s="21">
        <f t="shared" si="6"/>
        <v>100</v>
      </c>
      <c r="H38" s="21">
        <f t="shared" si="6"/>
        <v>30</v>
      </c>
      <c r="I38" s="21">
        <f t="shared" si="6"/>
        <v>0.1</v>
      </c>
      <c r="J38" s="21">
        <f t="shared" si="6"/>
        <v>30</v>
      </c>
      <c r="K38" s="10">
        <f t="shared" si="6"/>
        <v>0.1</v>
      </c>
    </row>
    <row r="39" spans="1:11" ht="19.5" customHeight="1">
      <c r="A39" s="22" t="s">
        <v>84</v>
      </c>
      <c r="B39" s="50" t="s">
        <v>86</v>
      </c>
      <c r="C39" s="27">
        <v>10</v>
      </c>
      <c r="D39" s="28">
        <v>0.1</v>
      </c>
      <c r="E39" s="28">
        <v>40</v>
      </c>
      <c r="F39" s="28">
        <v>0.1</v>
      </c>
      <c r="G39" s="28">
        <v>100</v>
      </c>
      <c r="H39" s="28">
        <v>30</v>
      </c>
      <c r="I39" s="28">
        <v>0.1</v>
      </c>
      <c r="J39" s="28">
        <v>30</v>
      </c>
      <c r="K39" s="13">
        <v>0.1</v>
      </c>
    </row>
    <row r="40" spans="1:11" s="11" customFormat="1" ht="19.5" customHeight="1">
      <c r="A40" s="19" t="s">
        <v>43</v>
      </c>
      <c r="B40" s="54" t="s">
        <v>10</v>
      </c>
      <c r="C40" s="20">
        <f>C41+C42</f>
        <v>2122.8</v>
      </c>
      <c r="D40" s="36">
        <f>D42+D41</f>
        <v>20.79789943958929</v>
      </c>
      <c r="E40" s="21">
        <f>E41+E42</f>
        <v>2216.8</v>
      </c>
      <c r="F40" s="21">
        <f>E40/E53*100</f>
        <v>17.34965407131453</v>
      </c>
      <c r="G40" s="21">
        <f t="shared" si="5"/>
        <v>104.42811381194647</v>
      </c>
      <c r="H40" s="21">
        <f>H42+H41</f>
        <v>2310.8</v>
      </c>
      <c r="I40" s="21">
        <f>I42+I41</f>
        <v>21.6000972135239</v>
      </c>
      <c r="J40" s="21">
        <f>J42+J41</f>
        <v>2404.7000000000003</v>
      </c>
      <c r="K40" s="10">
        <f>K42+K41</f>
        <v>21.260963361154342</v>
      </c>
    </row>
    <row r="41" spans="1:11" ht="21.75" customHeight="1">
      <c r="A41" s="22" t="s">
        <v>44</v>
      </c>
      <c r="B41" s="48" t="s">
        <v>62</v>
      </c>
      <c r="C41" s="27">
        <v>2093.9</v>
      </c>
      <c r="D41" s="35">
        <f>C41/C53*100</f>
        <v>20.514754869302816</v>
      </c>
      <c r="E41" s="28">
        <v>2187.9</v>
      </c>
      <c r="F41" s="28">
        <f>E41/E53*100</f>
        <v>17.12346993081426</v>
      </c>
      <c r="G41" s="28">
        <f t="shared" si="5"/>
        <v>104.48923062228377</v>
      </c>
      <c r="H41" s="28">
        <v>2281.9</v>
      </c>
      <c r="I41" s="28">
        <f>H41/H53*100</f>
        <v>21.329955786541536</v>
      </c>
      <c r="J41" s="28">
        <v>2375.8</v>
      </c>
      <c r="K41" s="13">
        <f>J41/J53*100</f>
        <v>21.00544631489603</v>
      </c>
    </row>
    <row r="42" spans="1:11" ht="30.75">
      <c r="A42" s="22" t="s">
        <v>48</v>
      </c>
      <c r="B42" s="48" t="s">
        <v>19</v>
      </c>
      <c r="C42" s="27">
        <v>28.9</v>
      </c>
      <c r="D42" s="28">
        <f>C42/C53*100</f>
        <v>0.28314457028647566</v>
      </c>
      <c r="E42" s="28">
        <v>28.9</v>
      </c>
      <c r="F42" s="28">
        <v>0.3</v>
      </c>
      <c r="G42" s="28">
        <f t="shared" si="5"/>
        <v>100</v>
      </c>
      <c r="H42" s="28">
        <v>28.9</v>
      </c>
      <c r="I42" s="28">
        <f>H42/H53*100</f>
        <v>0.2701414269823613</v>
      </c>
      <c r="J42" s="28">
        <v>28.9</v>
      </c>
      <c r="K42" s="13">
        <f>J42/J53*100</f>
        <v>0.2555170462583109</v>
      </c>
    </row>
    <row r="43" spans="1:11" s="11" customFormat="1" ht="21.75" customHeight="1">
      <c r="A43" s="19" t="s">
        <v>45</v>
      </c>
      <c r="B43" s="49" t="s">
        <v>20</v>
      </c>
      <c r="C43" s="20">
        <f>C44+C45</f>
        <v>1583</v>
      </c>
      <c r="D43" s="21">
        <f>D44+D45</f>
        <v>18.409268330916642</v>
      </c>
      <c r="E43" s="21">
        <f>E44+E45</f>
        <v>2145.1</v>
      </c>
      <c r="F43" s="21">
        <f>E43/E53*100</f>
        <v>16.78849826253013</v>
      </c>
      <c r="G43" s="21">
        <f>E43/C43*100</f>
        <v>135.5085281111813</v>
      </c>
      <c r="H43" s="21">
        <f>H44+H45</f>
        <v>1557.1</v>
      </c>
      <c r="I43" s="21">
        <f>I44+I45</f>
        <v>14.554920967274564</v>
      </c>
      <c r="J43" s="21">
        <f>J44+J45</f>
        <v>1781.6</v>
      </c>
      <c r="K43" s="10">
        <f>K44+K45</f>
        <v>15.75187438110058</v>
      </c>
    </row>
    <row r="44" spans="1:11" ht="20.25" customHeight="1">
      <c r="A44" s="22" t="s">
        <v>46</v>
      </c>
      <c r="B44" s="50" t="s">
        <v>16</v>
      </c>
      <c r="C44" s="27">
        <v>0</v>
      </c>
      <c r="D44" s="28">
        <v>2.9</v>
      </c>
      <c r="E44" s="28">
        <v>179.3</v>
      </c>
      <c r="F44" s="28">
        <f>E44/E53*100</f>
        <v>1.403280844003381</v>
      </c>
      <c r="G44" s="28">
        <v>0</v>
      </c>
      <c r="H44" s="28">
        <v>179.3</v>
      </c>
      <c r="I44" s="28">
        <f>H44/H53*100</f>
        <v>1.6759985417971417</v>
      </c>
      <c r="J44" s="28">
        <v>179.3</v>
      </c>
      <c r="K44" s="13">
        <f>J44/J53*100</f>
        <v>1.5852666572358187</v>
      </c>
    </row>
    <row r="45" spans="1:11" ht="19.5" customHeight="1">
      <c r="A45" s="22" t="s">
        <v>47</v>
      </c>
      <c r="B45" s="48" t="s">
        <v>5</v>
      </c>
      <c r="C45" s="27">
        <v>1583</v>
      </c>
      <c r="D45" s="28">
        <f>C45/C53*100</f>
        <v>15.509268330916642</v>
      </c>
      <c r="E45" s="45">
        <v>1965.8</v>
      </c>
      <c r="F45" s="45">
        <f>E45/E53*100</f>
        <v>15.38521741852675</v>
      </c>
      <c r="G45" s="28">
        <f t="shared" si="5"/>
        <v>124.18193303853442</v>
      </c>
      <c r="H45" s="28">
        <v>1377.8</v>
      </c>
      <c r="I45" s="28">
        <f>H45/H53*100</f>
        <v>12.878922425477421</v>
      </c>
      <c r="J45" s="28">
        <v>1602.3</v>
      </c>
      <c r="K45" s="13">
        <f>J45/J53*100</f>
        <v>14.166607723864761</v>
      </c>
    </row>
    <row r="46" spans="1:11" s="11" customFormat="1" ht="21" customHeight="1">
      <c r="A46" s="19" t="s">
        <v>49</v>
      </c>
      <c r="B46" s="54" t="s">
        <v>63</v>
      </c>
      <c r="C46" s="25">
        <f>C47</f>
        <v>3500</v>
      </c>
      <c r="D46" s="26">
        <f>D47</f>
        <v>34.290864913587015</v>
      </c>
      <c r="E46" s="46">
        <f>E47</f>
        <v>4000</v>
      </c>
      <c r="F46" s="46">
        <f>E46/E53*100</f>
        <v>31.305763391040287</v>
      </c>
      <c r="G46" s="21">
        <f t="shared" si="5"/>
        <v>114.28571428571428</v>
      </c>
      <c r="H46" s="21">
        <f>H47</f>
        <v>3000</v>
      </c>
      <c r="I46" s="21">
        <f>I47</f>
        <v>28.04236266252886</v>
      </c>
      <c r="J46" s="21">
        <f>J47</f>
        <v>3000</v>
      </c>
      <c r="K46" s="10">
        <f>K47</f>
        <v>26.52426085726411</v>
      </c>
    </row>
    <row r="47" spans="1:11" ht="18" customHeight="1">
      <c r="A47" s="22" t="s">
        <v>50</v>
      </c>
      <c r="B47" s="50" t="s">
        <v>4</v>
      </c>
      <c r="C47" s="27">
        <v>3500</v>
      </c>
      <c r="D47" s="28">
        <f>C47/C53*100</f>
        <v>34.290864913587015</v>
      </c>
      <c r="E47" s="45">
        <v>4000</v>
      </c>
      <c r="F47" s="45">
        <f>E47/E53*100</f>
        <v>31.305763391040287</v>
      </c>
      <c r="G47" s="28">
        <f t="shared" si="5"/>
        <v>114.28571428571428</v>
      </c>
      <c r="H47" s="28">
        <v>3000</v>
      </c>
      <c r="I47" s="28">
        <f>H47/H53*100</f>
        <v>28.04236266252886</v>
      </c>
      <c r="J47" s="28">
        <v>3000</v>
      </c>
      <c r="K47" s="13">
        <f>J47/J53*100</f>
        <v>26.52426085726411</v>
      </c>
    </row>
    <row r="48" spans="1:11" s="11" customFormat="1" ht="19.5" customHeight="1">
      <c r="A48" s="19" t="s">
        <v>57</v>
      </c>
      <c r="B48" s="54" t="s">
        <v>59</v>
      </c>
      <c r="C48" s="20">
        <f>C49</f>
        <v>121.6</v>
      </c>
      <c r="D48" s="21">
        <f>D49</f>
        <v>1.1913626209977661</v>
      </c>
      <c r="E48" s="46">
        <f>E49</f>
        <v>300</v>
      </c>
      <c r="F48" s="46">
        <f>E48/E53*100</f>
        <v>2.3479322543280214</v>
      </c>
      <c r="G48" s="21">
        <v>0</v>
      </c>
      <c r="H48" s="21">
        <f>H49</f>
        <v>80</v>
      </c>
      <c r="I48" s="21">
        <f>I49</f>
        <v>0.7477963376674363</v>
      </c>
      <c r="J48" s="21">
        <f>J49</f>
        <v>130</v>
      </c>
      <c r="K48" s="10">
        <f>K49</f>
        <v>1.1493846371481116</v>
      </c>
    </row>
    <row r="49" spans="1:11" s="47" customFormat="1" ht="18" customHeight="1">
      <c r="A49" s="22" t="s">
        <v>58</v>
      </c>
      <c r="B49" s="50" t="s">
        <v>60</v>
      </c>
      <c r="C49" s="27">
        <v>121.6</v>
      </c>
      <c r="D49" s="28">
        <f>C49/C53*100</f>
        <v>1.1913626209977661</v>
      </c>
      <c r="E49" s="45">
        <v>300</v>
      </c>
      <c r="F49" s="45">
        <f>E49/E53*100</f>
        <v>2.3479322543280214</v>
      </c>
      <c r="G49" s="28">
        <v>0</v>
      </c>
      <c r="H49" s="28">
        <v>80</v>
      </c>
      <c r="I49" s="28">
        <f>H49/H53*100</f>
        <v>0.7477963376674363</v>
      </c>
      <c r="J49" s="28">
        <v>130</v>
      </c>
      <c r="K49" s="13">
        <f>J49/J53*100</f>
        <v>1.1493846371481116</v>
      </c>
    </row>
    <row r="50" spans="1:11" s="11" customFormat="1" ht="18.75" customHeight="1">
      <c r="A50" s="19" t="s">
        <v>51</v>
      </c>
      <c r="B50" s="54" t="s">
        <v>17</v>
      </c>
      <c r="C50" s="20">
        <f>C51</f>
        <v>377.1</v>
      </c>
      <c r="D50" s="21">
        <f>D51</f>
        <v>3.694595759689619</v>
      </c>
      <c r="E50" s="46">
        <f>E51</f>
        <v>466</v>
      </c>
      <c r="F50" s="46">
        <f>E50/E53*100</f>
        <v>3.6471214350561936</v>
      </c>
      <c r="G50" s="21">
        <f t="shared" si="5"/>
        <v>123.57464863431449</v>
      </c>
      <c r="H50" s="21">
        <f>H51</f>
        <v>416</v>
      </c>
      <c r="I50" s="21">
        <f>I51</f>
        <v>3.8885409558706687</v>
      </c>
      <c r="J50" s="21">
        <f>J51</f>
        <v>456</v>
      </c>
      <c r="K50" s="10">
        <f>K51</f>
        <v>4.031687650304145</v>
      </c>
    </row>
    <row r="51" spans="1:11" ht="16.5" customHeight="1">
      <c r="A51" s="22" t="s">
        <v>52</v>
      </c>
      <c r="B51" s="56" t="s">
        <v>18</v>
      </c>
      <c r="C51" s="27">
        <v>377.1</v>
      </c>
      <c r="D51" s="28">
        <f>C51/C53*100</f>
        <v>3.694595759689619</v>
      </c>
      <c r="E51" s="45">
        <v>466</v>
      </c>
      <c r="F51" s="45">
        <f>E51/E53*100</f>
        <v>3.6471214350561936</v>
      </c>
      <c r="G51" s="28">
        <f>C51/E51*100</f>
        <v>80.92274678111589</v>
      </c>
      <c r="H51" s="28">
        <v>416</v>
      </c>
      <c r="I51" s="28">
        <f>H51/H53*100</f>
        <v>3.8885409558706687</v>
      </c>
      <c r="J51" s="28">
        <v>456</v>
      </c>
      <c r="K51" s="13">
        <f>J51/J53*100</f>
        <v>4.031687650304145</v>
      </c>
    </row>
    <row r="52" spans="1:11" ht="15">
      <c r="A52" s="22"/>
      <c r="B52" s="56" t="s">
        <v>89</v>
      </c>
      <c r="C52" s="27"/>
      <c r="D52" s="28"/>
      <c r="E52" s="45"/>
      <c r="F52" s="45"/>
      <c r="G52" s="28"/>
      <c r="H52" s="28">
        <v>198</v>
      </c>
      <c r="I52" s="28"/>
      <c r="J52" s="28">
        <v>418.5</v>
      </c>
      <c r="K52" s="13"/>
    </row>
    <row r="53" spans="1:11" s="11" customFormat="1" ht="21.75" customHeight="1">
      <c r="A53" s="19"/>
      <c r="B53" s="57" t="s">
        <v>72</v>
      </c>
      <c r="C53" s="20">
        <f>C28+C36+C40+C43+C46+C50+C48+C38</f>
        <v>10206.800000000001</v>
      </c>
      <c r="D53" s="36">
        <f>D28+D36+D40+D43+D46+D48+D50</f>
        <v>103.17113297017674</v>
      </c>
      <c r="E53" s="20">
        <f>E28+E36+E38+E40+E43+E46+E48+E50</f>
        <v>12777.2</v>
      </c>
      <c r="F53" s="21">
        <v>100</v>
      </c>
      <c r="G53" s="21">
        <f t="shared" si="5"/>
        <v>125.1832111925383</v>
      </c>
      <c r="H53" s="20">
        <f>H28+H36+H40+H43+H46+H48+H50+H38+H52</f>
        <v>10698.1</v>
      </c>
      <c r="I53" s="21">
        <f>I28+I36+I40+I43+I46+I48+I50</f>
        <v>95.73008291191894</v>
      </c>
      <c r="J53" s="20">
        <f>J28+J36+J40+J43+J46+J48+J50+J38+J52</f>
        <v>11310.4</v>
      </c>
      <c r="K53" s="10">
        <f>K28+K36+K40+K43+K46+K48+K50</f>
        <v>96.03462300183904</v>
      </c>
    </row>
  </sheetData>
  <sheetProtection/>
  <mergeCells count="8">
    <mergeCell ref="H4:I4"/>
    <mergeCell ref="J4:K4"/>
    <mergeCell ref="E4:G4"/>
    <mergeCell ref="A1:D1"/>
    <mergeCell ref="A4:A5"/>
    <mergeCell ref="B4:B5"/>
    <mergeCell ref="C4:D4"/>
    <mergeCell ref="A2:J2"/>
  </mergeCells>
  <printOptions/>
  <pageMargins left="0.5905511811023623" right="0.4330708661417323" top="0.5511811023622047" bottom="0.1968503937007874" header="0.11811023622047245" footer="0.31496062992125984"/>
  <pageSetup fitToHeight="4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uset</dc:creator>
  <cp:keywords/>
  <dc:description/>
  <cp:lastModifiedBy>user</cp:lastModifiedBy>
  <cp:lastPrinted>2020-12-04T08:47:30Z</cp:lastPrinted>
  <dcterms:created xsi:type="dcterms:W3CDTF">2010-11-22T20:35:05Z</dcterms:created>
  <dcterms:modified xsi:type="dcterms:W3CDTF">2020-12-07T08:45:00Z</dcterms:modified>
  <cp:category/>
  <cp:version/>
  <cp:contentType/>
  <cp:contentStatus/>
</cp:coreProperties>
</file>