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8580" activeTab="4"/>
  </bookViews>
  <sheets>
    <sheet name="пост" sheetId="1" r:id="rId1"/>
    <sheet name="отчет" sheetId="2" r:id="rId2"/>
    <sheet name="испл.дохода" sheetId="3" r:id="rId3"/>
    <sheet name="испл.расхода" sheetId="4" r:id="rId4"/>
    <sheet name="доп.фин.помощь" sheetId="5" r:id="rId5"/>
    <sheet name=" источ." sheetId="6" r:id="rId6"/>
    <sheet name="резервный фонд" sheetId="7" r:id="rId7"/>
  </sheets>
  <definedNames>
    <definedName name="_xlnm.Print_Area" localSheetId="4">'доп.фин.помощь'!$A$1:$D$21</definedName>
  </definedNames>
  <calcPr fullCalcOnLoad="1"/>
</workbook>
</file>

<file path=xl/sharedStrings.xml><?xml version="1.0" encoding="utf-8"?>
<sst xmlns="http://schemas.openxmlformats.org/spreadsheetml/2006/main" count="230" uniqueCount="204">
  <si>
    <t>КФСР</t>
  </si>
  <si>
    <t>Основание</t>
  </si>
  <si>
    <t>Расходное обязательство</t>
  </si>
  <si>
    <t xml:space="preserve"> </t>
  </si>
  <si>
    <t>Постановление</t>
  </si>
  <si>
    <t xml:space="preserve"> Постановляю:</t>
  </si>
  <si>
    <t>Отчет об исполнении бюджета</t>
  </si>
  <si>
    <t>Доходы</t>
  </si>
  <si>
    <t>Расходы</t>
  </si>
  <si>
    <t>В соответствии со ст.264.2 п.5 Бюджетного кодекса Российской Федерации</t>
  </si>
  <si>
    <t>Приложение №1</t>
  </si>
  <si>
    <t>Отчет об исполнении бюджета по доходу Кулуевского сельского поселения</t>
  </si>
  <si>
    <t>Код бюджетной классификации</t>
  </si>
  <si>
    <t>Наименование налога (сбора)</t>
  </si>
  <si>
    <t>Назначено</t>
  </si>
  <si>
    <t>Исполнено</t>
  </si>
  <si>
    <t>% выполнения</t>
  </si>
  <si>
    <t>000 1 00 00000 00 00 000</t>
  </si>
  <si>
    <t>НАЛОГОВЫЕ И НЕНАЛОГОВЫЕ  ДОХОДЫ</t>
  </si>
  <si>
    <t>000 1 01 00000 00 00 000</t>
  </si>
  <si>
    <t>НАЛОГИ НА ПРИБЫЛЬ, ДОХОДЫ</t>
  </si>
  <si>
    <t>000 1 05 00000 00 00 000</t>
  </si>
  <si>
    <t>НАЛОГИ НА СОВОКУПНЫЙ ДОХОД</t>
  </si>
  <si>
    <t>182 1 05 03000 01 0000 110</t>
  </si>
  <si>
    <t>Единый сельскохозяйственный налог</t>
  </si>
  <si>
    <t>000 1 06 00000 00 00 000</t>
  </si>
  <si>
    <t>НАЛОГ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</si>
  <si>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</si>
  <si>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</si>
  <si>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</si>
  <si>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</si>
  <si>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</si>
  <si>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</si>
  <si>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</si>
  <si>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</si>
  <si>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</si>
  <si>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ИТОГО  </t>
  </si>
  <si>
    <t>Приложение №2</t>
  </si>
  <si>
    <t>Отчет об исполнении бюджета по расходу Кулуевского сельского поселения</t>
  </si>
  <si>
    <t>Наименование КФСР</t>
  </si>
  <si>
    <t>ИТОГО 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</si>
  <si>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</si>
  <si>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</si>
  <si>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</si>
  <si>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</si>
  <si>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</si>
  <si>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</si>
  <si>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</si>
  <si>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деятельности финансовых органов,налоговых и таможенных органов и органов надзора</t>
  </si>
  <si>
    <t>Другие общегосударственные вопросы</t>
  </si>
  <si>
    <t>ИТОГО 0200</t>
  </si>
  <si>
    <t>Национальная оборона</t>
  </si>
  <si>
    <t>0203</t>
  </si>
  <si>
    <t>Мобилизационная и вневойсковая подготовка</t>
  </si>
  <si>
    <t>ИТОГО 0400</t>
  </si>
  <si>
    <t>Национальная экономика</t>
  </si>
  <si>
    <t>0409</t>
  </si>
  <si>
    <t>Дорожное хозяйство</t>
  </si>
  <si>
    <t>ИТОГО 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</si>
  <si>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</si>
  <si>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</si>
  <si>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</si>
  <si>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</si>
  <si>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</si>
  <si>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ИТОГО 0800</t>
  </si>
  <si>
    <t>Культура, кинематография, средства массовой информации</t>
  </si>
  <si>
    <t>0801</t>
  </si>
  <si>
    <t>Культура</t>
  </si>
  <si>
    <t>Физическая культура и спорт</t>
  </si>
  <si>
    <t>ИТОГО 1100</t>
  </si>
  <si>
    <t>Приложение №4</t>
  </si>
  <si>
    <t>Наименование источников в соответствии с бюджетной классификацией</t>
  </si>
  <si>
    <t>Источники финансирования дефицита бюджетов - всего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</si>
  <si>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</si>
  <si>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</si>
  <si>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</si>
  <si>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</si>
  <si>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</si>
  <si>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</si>
  <si>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</si>
  <si>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Уменьшение прочих остатков денежных средств  бюджетов</t>
  </si>
  <si>
    <t xml:space="preserve">Отчет </t>
  </si>
  <si>
    <t>Наименование</t>
  </si>
  <si>
    <t>Всего</t>
  </si>
  <si>
    <t xml:space="preserve">000 1 08 00000 00 0000 </t>
  </si>
  <si>
    <t xml:space="preserve">Бюджетные ассигнования </t>
  </si>
  <si>
    <t xml:space="preserve">1.Утвердить отчет об исполнении бюджета  Кулуевского сельского поселения за </t>
  </si>
  <si>
    <t xml:space="preserve">2. Направить отчет об исполнении бюджета Кулуевского сельского поселения за </t>
  </si>
  <si>
    <t>182 1 01 0201001 0000 110</t>
  </si>
  <si>
    <t>000 01  00  00  00  00  0000  000</t>
  </si>
  <si>
    <t xml:space="preserve">Дополнительная финансовая помощь из районного бюджета за </t>
  </si>
  <si>
    <t>Функционирование  Правительства РФ,высших исполнительных органов государственной власти субъектов РФ и органов местного самоуправления</t>
  </si>
  <si>
    <t>ВСЕГО</t>
  </si>
  <si>
    <t xml:space="preserve">Всего </t>
  </si>
  <si>
    <t>552 01  05  02  01  10  0000  510</t>
  </si>
  <si>
    <t>552 01  05  02  01  00  0000  510</t>
  </si>
  <si>
    <t>552 01  05  02  01  00  0000  610</t>
  </si>
  <si>
    <t>552 01  05  02  01  10  0000  610</t>
  </si>
  <si>
    <t>Расшифровка расходов по функциональной классификации приведена в приложение № 2.</t>
  </si>
  <si>
    <t>552 1 08 04020 01 1000 110</t>
  </si>
  <si>
    <t>0113</t>
  </si>
  <si>
    <t>0412</t>
  </si>
  <si>
    <t>Другие вопросы в области национальной безопасности</t>
  </si>
  <si>
    <t>1102</t>
  </si>
  <si>
    <t>Массовый спорт</t>
  </si>
  <si>
    <t>сумма</t>
  </si>
  <si>
    <t>183 1 05 03010 01 0000 110</t>
  </si>
  <si>
    <t>Социальная политика</t>
  </si>
  <si>
    <t>ИТОГО 1000</t>
  </si>
  <si>
    <t>1003</t>
  </si>
  <si>
    <t>Социальное обеспечение населения</t>
  </si>
  <si>
    <t>ЧЕЛЯБИНСКАЯ ОБЛАСТЬ</t>
  </si>
  <si>
    <t>АРГАЯШСКИЙ МУНИЦИПАЛЬНЫЙ РАЙОН</t>
  </si>
  <si>
    <t xml:space="preserve">АДМИНИСТРАЦИЯ </t>
  </si>
  <si>
    <t xml:space="preserve">Отчет об источниках финансирования дефицита бюджета Кулуевского сельского </t>
  </si>
  <si>
    <t>Субсидии бюджетам бюджетной системы Росийской Федерации  (межбюджетные субсидии)</t>
  </si>
  <si>
    <t>тыс.руб.</t>
  </si>
  <si>
    <t>тыс. руб.</t>
  </si>
  <si>
    <t>КУЛУЕВСКОГО СЕЛЬСКОГО ПОСЕЛЕНИЯ</t>
  </si>
  <si>
    <t>182 1 06 06033 10 0000 110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</si>
  <si>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</si>
  <si>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</si>
  <si>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БЕЗВОЗМЕЗДНЫЕ ПОСТУПЛЕНИЯ</t>
  </si>
  <si>
    <t xml:space="preserve"> Источники финансирования дефицита бюджета</t>
  </si>
  <si>
    <t>Глава Кулуевского сельского поселения                               А.К. Альмухаметов</t>
  </si>
  <si>
    <t>Глава Кулуевского сельского поселения                                   А.К. Альмухаметов</t>
  </si>
  <si>
    <t>приложение № 3</t>
  </si>
  <si>
    <t>приложение 5</t>
  </si>
  <si>
    <t>182 1 01 0202001 0000 110</t>
  </si>
  <si>
    <t>182 1 01 0203001 0000 110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</si>
  <si>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</si>
  <si>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</si>
  <si>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>Дотация бюджетам сельских поселений на выравнивание бюджетной обеспеченности</t>
  </si>
  <si>
    <t xml:space="preserve">Дотации бюджетам сельскихпоселений на поддержку мер по обеспечению сбалансированности </t>
  </si>
  <si>
    <t>Прочие субсидии бюджетам сельскихпоселений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</si>
  <si>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</si>
  <si>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</si>
  <si>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Средства,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</si>
  <si>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</si>
  <si>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Резервные фонды</t>
  </si>
  <si>
    <t>552 11300000000000000</t>
  </si>
  <si>
    <t>ДОХОДЫ ОТ ОКАЗАНИЯ ПЛАТНЫХ УСЛУГ (РАБОТ) И КОМПЕНСАЦИИ ЗАТРАТ ГОСУДАРСТВА</t>
  </si>
  <si>
    <t>552 11302995100000130</t>
  </si>
  <si>
    <t>Прочие доходы от компенсации затрат бюджетов сельских поселений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</si>
  <si>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</si>
  <si>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</si>
  <si>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</si>
  <si>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</si>
  <si>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</si>
  <si>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Другие вопросы в области жилищно-коммунального хозяйства</t>
  </si>
  <si>
    <t>0505</t>
  </si>
  <si>
    <t>10-5101 функционирование органов местного самоуправления</t>
  </si>
  <si>
    <t>10-5010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</si>
  <si>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10-5015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</si>
  <si>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10-5008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</si>
  <si>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</si>
  <si>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</si>
  <si>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</si>
  <si>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</si>
  <si>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</si>
  <si>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000 2 02 00000 00 0000 150</t>
  </si>
  <si>
    <t>000 2 02 10000 00 0000 150</t>
  </si>
  <si>
    <t>552 2 02 15001 10 0000 150</t>
  </si>
  <si>
    <t xml:space="preserve">552 2 02 15002 10 0000 150 </t>
  </si>
  <si>
    <t>000 2 02 20000 00 0000 150</t>
  </si>
  <si>
    <t>552 2 02 25555 10 0000 150</t>
  </si>
  <si>
    <t>552 2 02 29999 10 0000 150</t>
  </si>
  <si>
    <t>000 2 02 30000 00 0000 150</t>
  </si>
  <si>
    <t>552 2 02 35118 10 0000 150</t>
  </si>
  <si>
    <t>552 2 02 30024 10 0000 150</t>
  </si>
  <si>
    <t>000 2 02 40000 00 0000 150</t>
  </si>
  <si>
    <t>552 2 02 40014 10 0000 150</t>
  </si>
  <si>
    <t>Налог на доходы физических лиц с доходов, источником которых является налоговый агент,за исключением доходов, в  отношении которых исчичление и уплата налога осуществляются в соответствии со статьями 227,227.1 и 228 Налогового кодекса Российской Федерации</t>
  </si>
  <si>
    <t>552 2 02 49999 10 0000 150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</si>
  <si>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</si>
  <si>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</si>
  <si>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000 1 16 00000 0000 00 000</t>
  </si>
  <si>
    <t>034 1 16 33050 10 0000 140</t>
  </si>
  <si>
    <t>РА АМР  от 30.01.2019 г. № 106-р О выделении средств" на повышение оплаты труда отдельных категорий работников бюджетной сферы до целевых показателей, определенных Указами Президента РФ от 07.05.2012 г. №597,от 01.06.2012 г. №761</t>
  </si>
  <si>
    <t>РАР № 107 р от 30.01.2019г. "О выделении средств" на доведение МРОТ с 01.05.2018 г.до 12838 рублей в месяц и с 01.01.2019 г до 12972 рублей в месяц</t>
  </si>
  <si>
    <t>РА АМР от 22.01.2019 г. № 68-р " Об изменении бюджетных назначений"</t>
  </si>
  <si>
    <t>РА АМР от 08.02.2019 № 206р  об изменении бюджетных назначений</t>
  </si>
  <si>
    <t>РА АМР  от 05.02.2019г. № 204-р  предоставление иных межбюджетных трансфертов</t>
  </si>
  <si>
    <t>РП ЧО от 31.01.2019 г. №57-рп, РА АМР от11.02.2019  г.№ 259-р ремонт здания ДК с. Кулуево</t>
  </si>
  <si>
    <t xml:space="preserve">об использовании средств резервного фонда </t>
  </si>
  <si>
    <t>Отчет об исполнении бюджета Кулуевского</t>
  </si>
  <si>
    <t>сельского поселения за  1 полугодие 2019 года</t>
  </si>
  <si>
    <t>1 полугодие 2019 года (приложения).</t>
  </si>
  <si>
    <t xml:space="preserve"> 1 полугодие 2019 года Совету депутатов Кулуевского сельского поселения.</t>
  </si>
  <si>
    <t>10 .07. 2019 года                                                               № 61</t>
  </si>
  <si>
    <t>Кулуевского сельского поселения за 1 полугодие 2019 года</t>
  </si>
  <si>
    <t>Бюджет Кулуевского сельского поселения на 2019 год  и на плановый период  2020 и 2021 годов принят Решением Совета депутатов от 21 декабря 2018 года № 27 «О бюджете Кулуевского сельского поселения на 2019 год и на плановый период 2020 и 2021 годов» с внесенными изменениями  № 5 от 29.03.2019 г.</t>
  </si>
  <si>
    <t xml:space="preserve"> поселения за 1 полугодие 2019 года (приложение № 4).</t>
  </si>
  <si>
    <t>за  1 полугодие 2019 года</t>
  </si>
  <si>
    <t>1 полугодие 2019 года Кулуевскому сельскому поселению</t>
  </si>
  <si>
    <t>Отчет об источниках финансирования дефицита бюджета Кулуевского сельского поселения за   1 полугодие 2019 года по бюджетной классификации источников, групп, подгрупп, статей, видов источников финансирования дефицита бюджета</t>
  </si>
  <si>
    <t>Администрации Кулуевского сельского поселения за  1 полугодие 2019 года</t>
  </si>
  <si>
    <t>Проведение мероприятий</t>
  </si>
  <si>
    <t xml:space="preserve">За 1 полугодие 2019 года исполнение по доходам составило 6937,3 тыс.руб или 46,4 %, в том </t>
  </si>
  <si>
    <t xml:space="preserve">числе по собственным  доходам 1213,6 тыс.руб. или  32,6%, безвозмездные поступления </t>
  </si>
  <si>
    <t xml:space="preserve">  из районного бюджета составили5723,7 тыс.руб. или 50,9 % (приложение№1).</t>
  </si>
  <si>
    <t xml:space="preserve">   Исполнение  по расходам составило 6733,6 тыс.руб или 44,8 %.</t>
  </si>
  <si>
    <t>Резервный фонд  использован .(приложение № 3).</t>
  </si>
  <si>
    <t>РА АМР  от  24.06.2019г. № 956-р  предоставление иных межбюджетных трансфертов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</si>
</sst>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1" fillId="0" borderId="0" xfId="52" applyNumberFormat="1" applyFont="1" applyFill="1" applyBorder="1" applyAlignment="1">
      <alignment/>
      <protection/>
    </xf>
    <xf numFmtId="0" fontId="11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" fontId="11" fillId="0" borderId="11" xfId="52" applyNumberFormat="1" applyFont="1" applyBorder="1" applyAlignment="1">
      <alignment horizontal="center" vertical="center"/>
      <protection/>
    </xf>
    <xf numFmtId="4" fontId="10" fillId="0" borderId="0" xfId="0" applyNumberFormat="1" applyFont="1" applyBorder="1" applyAlignment="1">
      <alignment horizontal="center"/>
    </xf>
    <xf numFmtId="49" fontId="12" fillId="0" borderId="11" xfId="52" applyNumberFormat="1" applyFont="1" applyBorder="1" applyAlignment="1">
      <alignment vertical="center"/>
      <protection/>
    </xf>
    <xf numFmtId="0" fontId="12" fillId="0" borderId="11" xfId="52" applyFont="1" applyBorder="1" applyAlignment="1">
      <alignment vertical="center"/>
      <protection/>
    </xf>
    <xf numFmtId="49" fontId="11" fillId="0" borderId="11" xfId="52" applyNumberFormat="1" applyFont="1" applyBorder="1" applyAlignment="1">
      <alignment vertical="center"/>
      <protection/>
    </xf>
    <xf numFmtId="0" fontId="11" fillId="0" borderId="11" xfId="52" applyFont="1" applyBorder="1" applyAlignment="1">
      <alignment vertical="center"/>
      <protection/>
    </xf>
    <xf numFmtId="4" fontId="12" fillId="0" borderId="11" xfId="52" applyNumberFormat="1" applyFont="1" applyBorder="1" applyAlignment="1">
      <alignment horizontal="center" vertical="center"/>
      <protection/>
    </xf>
    <xf numFmtId="164" fontId="10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2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64" fontId="11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14" fillId="0" borderId="14" xfId="0" applyNumberFormat="1" applyFont="1" applyBorder="1" applyAlignment="1" applyProtection="1">
      <alignment horizontal="left" wrapText="1"/>
      <protection/>
    </xf>
    <xf numFmtId="49" fontId="5" fillId="0" borderId="14" xfId="0" applyNumberFormat="1" applyFont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1" fillId="0" borderId="11" xfId="52" applyFont="1" applyBorder="1" applyAlignment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left" vertical="center"/>
    </xf>
    <xf numFmtId="4" fontId="21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 applyProtection="1">
      <alignment horizontal="left" vertical="center" wrapText="1"/>
      <protection/>
    </xf>
    <xf numFmtId="4" fontId="21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49" fontId="21" fillId="0" borderId="15" xfId="0" applyNumberFormat="1" applyFont="1" applyBorder="1" applyAlignment="1" applyProtection="1">
      <alignment horizontal="left" vertical="center"/>
      <protection/>
    </xf>
    <xf numFmtId="4" fontId="21" fillId="0" borderId="11" xfId="0" applyNumberFormat="1" applyFont="1" applyFill="1" applyBorder="1" applyAlignment="1">
      <alignment horizontal="left" vertical="center"/>
    </xf>
    <xf numFmtId="164" fontId="21" fillId="0" borderId="11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19" xfId="0" applyFont="1" applyBorder="1" applyAlignment="1">
      <alignment vertical="center" wrapText="1"/>
    </xf>
    <xf numFmtId="3" fontId="21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left" vertical="center" wrapText="1"/>
    </xf>
    <xf numFmtId="4" fontId="21" fillId="0" borderId="18" xfId="0" applyNumberFormat="1" applyFont="1" applyFill="1" applyBorder="1" applyAlignment="1">
      <alignment horizontal="left" vertical="center" wrapText="1"/>
    </xf>
    <xf numFmtId="4" fontId="20" fillId="0" borderId="18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Border="1" applyAlignment="1" applyProtection="1">
      <alignment horizontal="left" vertical="center"/>
      <protection/>
    </xf>
    <xf numFmtId="49" fontId="20" fillId="0" borderId="18" xfId="0" applyNumberFormat="1" applyFont="1" applyBorder="1" applyAlignment="1" applyProtection="1">
      <alignment horizontal="left" vertical="center"/>
      <protection/>
    </xf>
    <xf numFmtId="0" fontId="21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49" fontId="20" fillId="0" borderId="15" xfId="0" applyNumberFormat="1" applyFont="1" applyBorder="1" applyAlignment="1">
      <alignment vertical="center"/>
    </xf>
    <xf numFmtId="49" fontId="21" fillId="0" borderId="18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/>
    </xf>
    <xf numFmtId="49" fontId="21" fillId="0" borderId="18" xfId="0" applyNumberFormat="1" applyFont="1" applyBorder="1" applyAlignment="1" applyProtection="1">
      <alignment vertical="center"/>
      <protection/>
    </xf>
    <xf numFmtId="49" fontId="20" fillId="0" borderId="18" xfId="0" applyNumberFormat="1" applyFont="1" applyBorder="1" applyAlignment="1" applyProtection="1">
      <alignment vertical="center"/>
      <protection/>
    </xf>
    <xf numFmtId="0" fontId="21" fillId="0" borderId="11" xfId="0" applyFont="1" applyBorder="1" applyAlignment="1">
      <alignment vertical="center" wrapText="1"/>
    </xf>
    <xf numFmtId="165" fontId="20" fillId="0" borderId="11" xfId="0" applyNumberFormat="1" applyFont="1" applyBorder="1" applyAlignment="1" applyProtection="1">
      <alignment horizontal="left" vertical="center" wrapText="1"/>
      <protection/>
    </xf>
    <xf numFmtId="49" fontId="20" fillId="0" borderId="11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49" fontId="21" fillId="0" borderId="11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3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J24" sqref="J24"/>
    </sheetView>
  </sheetViews>
  <sheetFormatPr defaultColWidth="9.00390625" defaultRowHeight="12.75"/>
  <cols>
    <col min="1" max="7" width="9.125" style="65" customWidth="1"/>
    <col min="8" max="8" width="18.625" style="65" customWidth="1"/>
    <col min="9" max="16384" width="9.125" style="66" customWidth="1"/>
  </cols>
  <sheetData>
    <row r="1" spans="3:7" ht="15.75">
      <c r="C1" s="142" t="s">
        <v>111</v>
      </c>
      <c r="D1" s="142"/>
      <c r="E1" s="142"/>
      <c r="F1" s="142"/>
      <c r="G1" s="142"/>
    </row>
    <row r="2" spans="1:8" ht="15.75">
      <c r="A2" s="67"/>
      <c r="B2" s="67"/>
      <c r="C2" s="68" t="s">
        <v>112</v>
      </c>
      <c r="D2" s="68"/>
      <c r="E2" s="68"/>
      <c r="F2" s="68"/>
      <c r="G2" s="68"/>
      <c r="H2" s="67"/>
    </row>
    <row r="3" spans="1:8" ht="15.75">
      <c r="A3" s="67"/>
      <c r="B3" s="67"/>
      <c r="C3" s="142" t="s">
        <v>113</v>
      </c>
      <c r="D3" s="142"/>
      <c r="E3" s="142"/>
      <c r="F3" s="142"/>
      <c r="G3" s="68"/>
      <c r="H3" s="67"/>
    </row>
    <row r="4" spans="3:8" ht="15.75">
      <c r="C4" s="68" t="s">
        <v>118</v>
      </c>
      <c r="D4" s="68"/>
      <c r="E4" s="68"/>
      <c r="F4" s="68"/>
      <c r="G4" s="68"/>
      <c r="H4" s="67"/>
    </row>
    <row r="5" spans="3:8" ht="15.75">
      <c r="C5" s="67"/>
      <c r="D5" s="67"/>
      <c r="E5" s="67"/>
      <c r="F5" s="67"/>
      <c r="G5" s="67"/>
      <c r="H5" s="67"/>
    </row>
    <row r="6" spans="3:8" ht="22.5" customHeight="1">
      <c r="C6" s="142" t="s">
        <v>4</v>
      </c>
      <c r="D6" s="142"/>
      <c r="E6" s="142"/>
      <c r="F6" s="142"/>
      <c r="G6" s="67"/>
      <c r="H6" s="67"/>
    </row>
    <row r="7" spans="3:8" ht="15.75">
      <c r="C7" s="67"/>
      <c r="D7" s="67"/>
      <c r="E7" s="67"/>
      <c r="F7" s="67"/>
      <c r="G7" s="67"/>
      <c r="H7" s="67"/>
    </row>
    <row r="8" spans="1:8" ht="15.75">
      <c r="A8" s="65" t="s">
        <v>189</v>
      </c>
      <c r="C8" s="67"/>
      <c r="D8" s="67"/>
      <c r="E8" s="67"/>
      <c r="F8" s="67"/>
      <c r="G8" s="67"/>
      <c r="H8" s="67"/>
    </row>
    <row r="9" ht="15.75">
      <c r="A9" s="65" t="s">
        <v>185</v>
      </c>
    </row>
    <row r="10" ht="15.75">
      <c r="A10" s="65" t="s">
        <v>186</v>
      </c>
    </row>
    <row r="12" ht="15.75">
      <c r="A12" s="65" t="s">
        <v>9</v>
      </c>
    </row>
    <row r="14" ht="15.75">
      <c r="A14" s="65" t="s">
        <v>5</v>
      </c>
    </row>
    <row r="16" spans="1:9" ht="15.75">
      <c r="A16" s="65" t="s">
        <v>86</v>
      </c>
      <c r="I16" s="66" t="s">
        <v>3</v>
      </c>
    </row>
    <row r="17" ht="15.75">
      <c r="A17" s="65" t="s">
        <v>187</v>
      </c>
    </row>
    <row r="18" ht="15.75">
      <c r="A18" s="65" t="s">
        <v>87</v>
      </c>
    </row>
    <row r="19" ht="15.75">
      <c r="A19" s="65" t="s">
        <v>188</v>
      </c>
    </row>
    <row r="23" ht="15.75">
      <c r="A23" s="65" t="s">
        <v>125</v>
      </c>
    </row>
    <row r="27" ht="15.75">
      <c r="I27" s="66" t="s">
        <v>3</v>
      </c>
    </row>
  </sheetData>
  <sheetProtection/>
  <mergeCells count="3">
    <mergeCell ref="C3:F3"/>
    <mergeCell ref="C6:F6"/>
    <mergeCell ref="C1:G1"/>
  </mergeCells>
  <printOptions/>
  <pageMargins left="0.56" right="0.4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P6" sqref="P6"/>
    </sheetView>
  </sheetViews>
  <sheetFormatPr defaultColWidth="9.00390625" defaultRowHeight="12.75"/>
  <cols>
    <col min="1" max="9" width="9.125" style="58" customWidth="1"/>
  </cols>
  <sheetData>
    <row r="2" spans="3:8" ht="15">
      <c r="C2" s="59" t="s">
        <v>6</v>
      </c>
      <c r="D2" s="59"/>
      <c r="E2" s="59"/>
      <c r="F2" s="59"/>
      <c r="G2" s="59"/>
      <c r="H2" s="59"/>
    </row>
    <row r="3" spans="1:9" ht="14.25">
      <c r="A3" s="145" t="s">
        <v>190</v>
      </c>
      <c r="B3" s="144"/>
      <c r="C3" s="144"/>
      <c r="D3" s="144"/>
      <c r="E3" s="144"/>
      <c r="F3" s="144"/>
      <c r="G3" s="144"/>
      <c r="H3" s="144"/>
      <c r="I3" s="144"/>
    </row>
    <row r="4" spans="3:8" ht="15">
      <c r="C4" s="59"/>
      <c r="D4" s="59"/>
      <c r="E4" s="59"/>
      <c r="F4" s="59"/>
      <c r="G4" s="59"/>
      <c r="H4" s="59"/>
    </row>
    <row r="6" spans="1:9" ht="75.75" customHeight="1">
      <c r="A6" s="146" t="s">
        <v>191</v>
      </c>
      <c r="B6" s="147"/>
      <c r="C6" s="147"/>
      <c r="D6" s="147"/>
      <c r="E6" s="147"/>
      <c r="F6" s="147"/>
      <c r="G6" s="147"/>
      <c r="H6" s="147"/>
      <c r="I6" s="147"/>
    </row>
    <row r="7" spans="1:10" ht="15">
      <c r="A7" s="143"/>
      <c r="B7" s="143"/>
      <c r="C7" s="143"/>
      <c r="D7" s="143"/>
      <c r="E7" s="143"/>
      <c r="F7" s="143"/>
      <c r="G7" s="143"/>
      <c r="H7" s="143"/>
      <c r="I7" s="143"/>
      <c r="J7" s="144"/>
    </row>
    <row r="8" ht="15">
      <c r="C8" s="58" t="s">
        <v>7</v>
      </c>
    </row>
    <row r="10" ht="15">
      <c r="A10" s="58" t="s">
        <v>198</v>
      </c>
    </row>
    <row r="11" ht="15">
      <c r="A11" s="58" t="s">
        <v>199</v>
      </c>
    </row>
    <row r="12" ht="15">
      <c r="A12" s="58" t="s">
        <v>200</v>
      </c>
    </row>
    <row r="14" ht="15">
      <c r="C14" s="58" t="s">
        <v>8</v>
      </c>
    </row>
    <row r="16" spans="1:9" s="14" customFormat="1" ht="15">
      <c r="A16" s="148" t="s">
        <v>201</v>
      </c>
      <c r="B16" s="148"/>
      <c r="C16" s="148"/>
      <c r="D16" s="148"/>
      <c r="E16" s="148"/>
      <c r="F16" s="148"/>
      <c r="G16" s="148"/>
      <c r="H16" s="148"/>
      <c r="I16" s="61"/>
    </row>
    <row r="17" spans="1:9" ht="15">
      <c r="A17" s="60" t="s">
        <v>98</v>
      </c>
      <c r="B17" s="61"/>
      <c r="C17" s="61"/>
      <c r="D17" s="61"/>
      <c r="E17" s="61"/>
      <c r="F17" s="61"/>
      <c r="G17" s="61"/>
      <c r="H17" s="61"/>
      <c r="I17" s="61"/>
    </row>
    <row r="18" spans="1:9" ht="15">
      <c r="A18" s="148" t="s">
        <v>202</v>
      </c>
      <c r="B18" s="148"/>
      <c r="C18" s="148"/>
      <c r="D18" s="148"/>
      <c r="E18" s="148"/>
      <c r="F18" s="148"/>
      <c r="G18" s="148"/>
      <c r="H18" s="148"/>
      <c r="I18" s="148"/>
    </row>
    <row r="19" spans="1:9" ht="15">
      <c r="A19" s="61"/>
      <c r="B19" s="61"/>
      <c r="C19" s="61"/>
      <c r="D19" s="61"/>
      <c r="E19" s="61"/>
      <c r="F19" s="61"/>
      <c r="G19" s="61"/>
      <c r="H19" s="61"/>
      <c r="I19" s="61"/>
    </row>
    <row r="20" spans="2:7" ht="15">
      <c r="B20" s="143" t="s">
        <v>123</v>
      </c>
      <c r="C20" s="143"/>
      <c r="D20" s="143"/>
      <c r="E20" s="143"/>
      <c r="F20" s="143"/>
      <c r="G20" s="143"/>
    </row>
    <row r="22" ht="15">
      <c r="A22" s="58" t="s">
        <v>114</v>
      </c>
    </row>
    <row r="23" spans="1:9" ht="15">
      <c r="A23" s="143" t="s">
        <v>192</v>
      </c>
      <c r="B23" s="143"/>
      <c r="C23" s="143"/>
      <c r="D23" s="143"/>
      <c r="E23" s="143"/>
      <c r="F23" s="143"/>
      <c r="G23" s="143"/>
      <c r="H23" s="143"/>
      <c r="I23" s="143"/>
    </row>
    <row r="27" ht="15">
      <c r="A27" s="58" t="s">
        <v>124</v>
      </c>
    </row>
  </sheetData>
  <sheetProtection/>
  <mergeCells count="7">
    <mergeCell ref="A7:J7"/>
    <mergeCell ref="A3:I3"/>
    <mergeCell ref="A6:I6"/>
    <mergeCell ref="A23:I23"/>
    <mergeCell ref="A16:H16"/>
    <mergeCell ref="B20:G20"/>
    <mergeCell ref="A18:I18"/>
  </mergeCells>
  <printOptions/>
  <pageMargins left="0.63" right="0.3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zoomScalePageLayoutView="0" workbookViewId="0" topLeftCell="A16">
      <selection activeCell="D27" sqref="D27"/>
    </sheetView>
  </sheetViews>
  <sheetFormatPr defaultColWidth="9.00390625" defaultRowHeight="12.75"/>
  <cols>
    <col min="1" max="1" width="24.00390625" style="115" customWidth="1"/>
    <col min="2" max="2" width="63.75390625" style="47" customWidth="1"/>
    <col min="3" max="3" width="14.375" style="47" customWidth="1"/>
    <col min="4" max="4" width="14.00390625" style="114" customWidth="1"/>
    <col min="5" max="5" width="11.25390625" style="118" customWidth="1"/>
  </cols>
  <sheetData>
    <row r="2" spans="1:5" ht="12.75">
      <c r="A2" s="111"/>
      <c r="B2" s="112"/>
      <c r="C2" s="113"/>
      <c r="D2" s="149" t="s">
        <v>10</v>
      </c>
      <c r="E2" s="150"/>
    </row>
    <row r="3" spans="1:5" ht="12.75">
      <c r="A3" s="151" t="s">
        <v>11</v>
      </c>
      <c r="B3" s="154"/>
      <c r="C3" s="154"/>
      <c r="D3" s="154"/>
      <c r="E3" s="154"/>
    </row>
    <row r="4" spans="1:5" s="9" customFormat="1" ht="12.75">
      <c r="A4" s="151" t="s">
        <v>193</v>
      </c>
      <c r="B4" s="151"/>
      <c r="C4" s="151"/>
      <c r="D4" s="151"/>
      <c r="E4" s="151"/>
    </row>
    <row r="5" spans="1:5" s="9" customFormat="1" ht="12.75">
      <c r="A5" s="115"/>
      <c r="B5" s="116"/>
      <c r="C5" s="117"/>
      <c r="D5" s="152" t="s">
        <v>116</v>
      </c>
      <c r="E5" s="153"/>
    </row>
    <row r="6" spans="1:5" s="9" customFormat="1" ht="24" customHeight="1">
      <c r="A6" s="120" t="s">
        <v>12</v>
      </c>
      <c r="B6" s="134" t="s">
        <v>13</v>
      </c>
      <c r="C6" s="134" t="s">
        <v>14</v>
      </c>
      <c r="D6" s="134" t="s">
        <v>15</v>
      </c>
      <c r="E6" s="84" t="s">
        <v>16</v>
      </c>
    </row>
    <row r="7" spans="1:5" ht="12.75">
      <c r="A7" s="121" t="s">
        <v>17</v>
      </c>
      <c r="B7" s="78" t="s">
        <v>18</v>
      </c>
      <c r="C7" s="79">
        <f>C8+C12+C15+C19</f>
        <v>3726.1</v>
      </c>
      <c r="D7" s="79">
        <f>D8+D12+D15+D19+D21+D23</f>
        <v>1213.5</v>
      </c>
      <c r="E7" s="80">
        <f>D7/C7*100</f>
        <v>32.56756394084968</v>
      </c>
    </row>
    <row r="8" spans="1:5" ht="12.75" customHeight="1">
      <c r="A8" s="121" t="s">
        <v>19</v>
      </c>
      <c r="B8" s="81" t="s">
        <v>20</v>
      </c>
      <c r="C8" s="82">
        <f>C9</f>
        <v>232.1</v>
      </c>
      <c r="D8" s="82">
        <f>D9+D10+D11</f>
        <v>142</v>
      </c>
      <c r="E8" s="80">
        <f aca="true" t="shared" si="0" ref="E8:E40">D8/C8*100</f>
        <v>61.18052563550194</v>
      </c>
    </row>
    <row r="9" spans="1:5" s="9" customFormat="1" ht="57.75" customHeight="1">
      <c r="A9" s="122" t="s">
        <v>88</v>
      </c>
      <c r="B9" s="84" t="s">
        <v>172</v>
      </c>
      <c r="C9" s="85">
        <v>232.1</v>
      </c>
      <c r="D9" s="85">
        <v>141.2</v>
      </c>
      <c r="E9" s="86">
        <f t="shared" si="0"/>
        <v>60.83584661783713</v>
      </c>
    </row>
    <row r="10" spans="1:5" s="9" customFormat="1" ht="81" customHeight="1">
      <c r="A10" s="122" t="s">
        <v>128</v>
      </c>
      <c r="B10" s="135" t="s">
        <v>157</v>
      </c>
      <c r="C10" s="85"/>
      <c r="D10" s="85"/>
      <c r="E10" s="80"/>
    </row>
    <row r="11" spans="1:5" s="9" customFormat="1" ht="31.5" customHeight="1">
      <c r="A11" s="122" t="s">
        <v>129</v>
      </c>
      <c r="B11" s="136" t="s">
        <v>130</v>
      </c>
      <c r="C11" s="85"/>
      <c r="D11" s="85">
        <v>0.8</v>
      </c>
      <c r="E11" s="80"/>
    </row>
    <row r="12" spans="1:5" ht="15" customHeight="1">
      <c r="A12" s="123" t="s">
        <v>21</v>
      </c>
      <c r="B12" s="87" t="s">
        <v>22</v>
      </c>
      <c r="C12" s="88">
        <f>C13</f>
        <v>202</v>
      </c>
      <c r="D12" s="88">
        <f>D13</f>
        <v>194.8</v>
      </c>
      <c r="E12" s="80">
        <f t="shared" si="0"/>
        <v>96.43564356435644</v>
      </c>
    </row>
    <row r="13" spans="1:5" ht="15" customHeight="1">
      <c r="A13" s="124" t="s">
        <v>23</v>
      </c>
      <c r="B13" s="89" t="s">
        <v>24</v>
      </c>
      <c r="C13" s="90">
        <f>C14</f>
        <v>202</v>
      </c>
      <c r="D13" s="90">
        <f>D14</f>
        <v>194.8</v>
      </c>
      <c r="E13" s="86">
        <f t="shared" si="0"/>
        <v>96.43564356435644</v>
      </c>
    </row>
    <row r="14" spans="1:5" ht="15" customHeight="1">
      <c r="A14" s="124" t="s">
        <v>106</v>
      </c>
      <c r="B14" s="89" t="s">
        <v>24</v>
      </c>
      <c r="C14" s="90">
        <v>202</v>
      </c>
      <c r="D14" s="90">
        <v>194.8</v>
      </c>
      <c r="E14" s="86">
        <f t="shared" si="0"/>
        <v>96.43564356435644</v>
      </c>
    </row>
    <row r="15" spans="1:5" s="10" customFormat="1" ht="18" customHeight="1">
      <c r="A15" s="121" t="s">
        <v>25</v>
      </c>
      <c r="B15" s="77" t="s">
        <v>26</v>
      </c>
      <c r="C15" s="79">
        <f>C16+C17+C18</f>
        <v>3282</v>
      </c>
      <c r="D15" s="79">
        <f>D16+D17+D18</f>
        <v>846.7</v>
      </c>
      <c r="E15" s="80">
        <f t="shared" si="0"/>
        <v>25.798293723339427</v>
      </c>
    </row>
    <row r="16" spans="1:5" ht="33.75" customHeight="1">
      <c r="A16" s="122" t="s">
        <v>27</v>
      </c>
      <c r="B16" s="83" t="s">
        <v>28</v>
      </c>
      <c r="C16" s="85">
        <v>655</v>
      </c>
      <c r="D16" s="91">
        <v>150.6</v>
      </c>
      <c r="E16" s="86">
        <f t="shared" si="0"/>
        <v>22.992366412213737</v>
      </c>
    </row>
    <row r="17" spans="1:5" ht="25.5">
      <c r="A17" s="122" t="s">
        <v>119</v>
      </c>
      <c r="B17" s="83" t="s">
        <v>131</v>
      </c>
      <c r="C17" s="85">
        <v>1202</v>
      </c>
      <c r="D17" s="91">
        <v>560.6</v>
      </c>
      <c r="E17" s="86">
        <f t="shared" si="0"/>
        <v>46.63893510815308</v>
      </c>
    </row>
    <row r="18" spans="1:5" ht="39.75" customHeight="1">
      <c r="A18" s="122" t="s">
        <v>120</v>
      </c>
      <c r="B18" s="83" t="s">
        <v>121</v>
      </c>
      <c r="C18" s="90">
        <v>1425</v>
      </c>
      <c r="D18" s="92">
        <v>135.5</v>
      </c>
      <c r="E18" s="86">
        <f t="shared" si="0"/>
        <v>9.508771929824562</v>
      </c>
    </row>
    <row r="19" spans="1:5" ht="12.75">
      <c r="A19" s="121" t="s">
        <v>84</v>
      </c>
      <c r="B19" s="77" t="s">
        <v>29</v>
      </c>
      <c r="C19" s="79">
        <f>C20</f>
        <v>10</v>
      </c>
      <c r="D19" s="79">
        <f>D20</f>
        <v>1.7</v>
      </c>
      <c r="E19" s="80">
        <f t="shared" si="0"/>
        <v>17</v>
      </c>
    </row>
    <row r="20" spans="1:5" ht="61.5" customHeight="1">
      <c r="A20" s="122" t="s">
        <v>99</v>
      </c>
      <c r="B20" s="83" t="s">
        <v>30</v>
      </c>
      <c r="C20" s="85">
        <v>10</v>
      </c>
      <c r="D20" s="91">
        <v>1.7</v>
      </c>
      <c r="E20" s="86">
        <f t="shared" si="0"/>
        <v>17</v>
      </c>
    </row>
    <row r="21" spans="1:5" ht="24.75" customHeight="1">
      <c r="A21" s="125" t="s">
        <v>140</v>
      </c>
      <c r="B21" s="93" t="s">
        <v>141</v>
      </c>
      <c r="C21" s="85"/>
      <c r="D21" s="94">
        <f>D22</f>
        <v>8.3</v>
      </c>
      <c r="E21" s="80"/>
    </row>
    <row r="22" spans="1:5" ht="24" customHeight="1">
      <c r="A22" s="126" t="s">
        <v>142</v>
      </c>
      <c r="B22" s="95" t="s">
        <v>143</v>
      </c>
      <c r="C22" s="82"/>
      <c r="D22" s="85">
        <v>8.3</v>
      </c>
      <c r="E22" s="80"/>
    </row>
    <row r="23" spans="1:5" s="10" customFormat="1" ht="24" customHeight="1">
      <c r="A23" s="99" t="s">
        <v>176</v>
      </c>
      <c r="B23" s="93" t="s">
        <v>174</v>
      </c>
      <c r="C23" s="100"/>
      <c r="D23" s="82">
        <f>D24</f>
        <v>20</v>
      </c>
      <c r="E23" s="101"/>
    </row>
    <row r="24" spans="1:5" ht="57.75" customHeight="1">
      <c r="A24" s="102" t="s">
        <v>177</v>
      </c>
      <c r="B24" s="95" t="s">
        <v>175</v>
      </c>
      <c r="C24" s="100"/>
      <c r="D24" s="85">
        <v>20</v>
      </c>
      <c r="E24" s="101"/>
    </row>
    <row r="25" spans="1:5" ht="24" customHeight="1">
      <c r="A25" s="127" t="s">
        <v>31</v>
      </c>
      <c r="B25" s="137" t="s">
        <v>122</v>
      </c>
      <c r="C25" s="82">
        <f>C26</f>
        <v>11237.400000000001</v>
      </c>
      <c r="D25" s="82">
        <f>D26</f>
        <v>5723.8</v>
      </c>
      <c r="E25" s="80">
        <f t="shared" si="0"/>
        <v>50.93526972431345</v>
      </c>
    </row>
    <row r="26" spans="1:5" ht="36.75" customHeight="1">
      <c r="A26" s="127" t="s">
        <v>160</v>
      </c>
      <c r="B26" s="78" t="s">
        <v>32</v>
      </c>
      <c r="C26" s="82">
        <f>C27+C30+C33+C36+C38</f>
        <v>11237.400000000001</v>
      </c>
      <c r="D26" s="82">
        <f>D27+D30+D33+D36+D38</f>
        <v>5723.8</v>
      </c>
      <c r="E26" s="80">
        <f t="shared" si="0"/>
        <v>50.93526972431345</v>
      </c>
    </row>
    <row r="27" spans="1:5" ht="28.5" customHeight="1">
      <c r="A27" s="127" t="s">
        <v>161</v>
      </c>
      <c r="B27" s="78" t="s">
        <v>33</v>
      </c>
      <c r="C27" s="82">
        <f>C28+C29</f>
        <v>8262</v>
      </c>
      <c r="D27" s="82">
        <f>D28+D29</f>
        <v>4019.6</v>
      </c>
      <c r="E27" s="80">
        <f t="shared" si="0"/>
        <v>48.65165819414186</v>
      </c>
    </row>
    <row r="28" spans="1:5" ht="30" customHeight="1">
      <c r="A28" s="128" t="s">
        <v>162</v>
      </c>
      <c r="B28" s="96" t="s">
        <v>132</v>
      </c>
      <c r="C28" s="85">
        <v>3582</v>
      </c>
      <c r="D28" s="85">
        <v>2089.5</v>
      </c>
      <c r="E28" s="86">
        <f t="shared" si="0"/>
        <v>58.333333333333336</v>
      </c>
    </row>
    <row r="29" spans="1:5" ht="30" customHeight="1">
      <c r="A29" s="128" t="s">
        <v>163</v>
      </c>
      <c r="B29" s="96" t="s">
        <v>133</v>
      </c>
      <c r="C29" s="85">
        <v>4680</v>
      </c>
      <c r="D29" s="91">
        <v>1930.1</v>
      </c>
      <c r="E29" s="86">
        <f t="shared" si="0"/>
        <v>41.24145299145299</v>
      </c>
    </row>
    <row r="30" spans="1:5" ht="26.25" customHeight="1">
      <c r="A30" s="127" t="s">
        <v>164</v>
      </c>
      <c r="B30" s="134" t="s">
        <v>115</v>
      </c>
      <c r="C30" s="82">
        <f>C32+C31</f>
        <v>0</v>
      </c>
      <c r="D30" s="82">
        <f>D32</f>
        <v>0</v>
      </c>
      <c r="E30" s="80">
        <v>0</v>
      </c>
    </row>
    <row r="31" spans="1:5" ht="48.75" customHeight="1">
      <c r="A31" s="128" t="s">
        <v>165</v>
      </c>
      <c r="B31" s="95" t="s">
        <v>144</v>
      </c>
      <c r="C31" s="85">
        <v>0</v>
      </c>
      <c r="D31" s="82"/>
      <c r="E31" s="86">
        <v>0</v>
      </c>
    </row>
    <row r="32" spans="1:5" ht="12.75">
      <c r="A32" s="128" t="s">
        <v>166</v>
      </c>
      <c r="B32" s="84" t="s">
        <v>134</v>
      </c>
      <c r="C32" s="85">
        <v>0</v>
      </c>
      <c r="D32" s="91"/>
      <c r="E32" s="86">
        <v>0</v>
      </c>
    </row>
    <row r="33" spans="1:5" ht="25.5">
      <c r="A33" s="127" t="s">
        <v>167</v>
      </c>
      <c r="B33" s="78" t="s">
        <v>34</v>
      </c>
      <c r="C33" s="82">
        <f>C34+C35</f>
        <v>343.6</v>
      </c>
      <c r="D33" s="82">
        <f>D34+D35</f>
        <v>160.9</v>
      </c>
      <c r="E33" s="82">
        <v>25</v>
      </c>
    </row>
    <row r="34" spans="1:5" ht="25.5">
      <c r="A34" s="128" t="s">
        <v>168</v>
      </c>
      <c r="B34" s="136" t="s">
        <v>135</v>
      </c>
      <c r="C34" s="85">
        <v>229.9</v>
      </c>
      <c r="D34" s="91">
        <v>113.5</v>
      </c>
      <c r="E34" s="86">
        <f t="shared" si="0"/>
        <v>49.369290996085255</v>
      </c>
    </row>
    <row r="35" spans="1:5" ht="25.5">
      <c r="A35" s="129" t="s">
        <v>169</v>
      </c>
      <c r="B35" s="136" t="s">
        <v>136</v>
      </c>
      <c r="C35" s="85">
        <v>113.7</v>
      </c>
      <c r="D35" s="91">
        <v>47.4</v>
      </c>
      <c r="E35" s="86">
        <f t="shared" si="0"/>
        <v>41.68865435356201</v>
      </c>
    </row>
    <row r="36" spans="1:5" ht="12.75">
      <c r="A36" s="130" t="s">
        <v>170</v>
      </c>
      <c r="B36" s="138" t="s">
        <v>35</v>
      </c>
      <c r="C36" s="82">
        <f>C37</f>
        <v>2581.8</v>
      </c>
      <c r="D36" s="82">
        <f>D37</f>
        <v>1523.3</v>
      </c>
      <c r="E36" s="80">
        <f t="shared" si="0"/>
        <v>59.00147184135099</v>
      </c>
    </row>
    <row r="37" spans="1:5" ht="43.5" customHeight="1">
      <c r="A37" s="131" t="s">
        <v>171</v>
      </c>
      <c r="B37" s="97" t="s">
        <v>137</v>
      </c>
      <c r="C37" s="75">
        <v>2581.8</v>
      </c>
      <c r="D37" s="75">
        <v>1523.3</v>
      </c>
      <c r="E37" s="86">
        <f t="shared" si="0"/>
        <v>59.00147184135099</v>
      </c>
    </row>
    <row r="38" spans="1:5" s="10" customFormat="1" ht="12.75">
      <c r="A38" s="132" t="s">
        <v>170</v>
      </c>
      <c r="B38" s="93" t="s">
        <v>158</v>
      </c>
      <c r="C38" s="76">
        <f>C39</f>
        <v>50</v>
      </c>
      <c r="D38" s="76">
        <f>D39</f>
        <v>20</v>
      </c>
      <c r="E38" s="80">
        <f>E39</f>
        <v>30</v>
      </c>
    </row>
    <row r="39" spans="1:5" ht="25.5">
      <c r="A39" s="133" t="s">
        <v>173</v>
      </c>
      <c r="B39" s="95" t="s">
        <v>159</v>
      </c>
      <c r="C39" s="75">
        <v>50</v>
      </c>
      <c r="D39" s="75">
        <v>20</v>
      </c>
      <c r="E39" s="86">
        <f>C39-D39</f>
        <v>30</v>
      </c>
    </row>
    <row r="40" spans="1:5" ht="12.75">
      <c r="A40" s="127"/>
      <c r="B40" s="98" t="s">
        <v>36</v>
      </c>
      <c r="C40" s="94">
        <f>C7+C25</f>
        <v>14963.500000000002</v>
      </c>
      <c r="D40" s="94">
        <f>D7+D25</f>
        <v>6937.3</v>
      </c>
      <c r="E40" s="80">
        <f t="shared" si="0"/>
        <v>46.36147960036087</v>
      </c>
    </row>
    <row r="41" ht="12.75">
      <c r="C41" s="114"/>
    </row>
    <row r="42" ht="12.75">
      <c r="A42" s="119"/>
    </row>
  </sheetData>
  <sheetProtection/>
  <mergeCells count="4">
    <mergeCell ref="D2:E2"/>
    <mergeCell ref="A4:E4"/>
    <mergeCell ref="D5:E5"/>
    <mergeCell ref="A3:E3"/>
  </mergeCells>
  <printOptions/>
  <pageMargins left="0.59" right="0.28" top="0.2" bottom="0.28" header="0.2" footer="0.17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8">
      <selection activeCell="D31" sqref="D31"/>
    </sheetView>
  </sheetViews>
  <sheetFormatPr defaultColWidth="9.00390625" defaultRowHeight="12.75"/>
  <cols>
    <col min="1" max="1" width="10.875" style="27" customWidth="1"/>
    <col min="2" max="2" width="40.375" style="27" customWidth="1"/>
    <col min="3" max="3" width="10.875" style="27" customWidth="1"/>
    <col min="4" max="4" width="11.25390625" style="27" customWidth="1"/>
    <col min="5" max="5" width="11.00390625" style="27" customWidth="1"/>
  </cols>
  <sheetData>
    <row r="1" spans="1:5" ht="12.75">
      <c r="A1" s="30" t="s">
        <v>3</v>
      </c>
      <c r="B1" s="30"/>
      <c r="C1" s="30"/>
      <c r="E1" s="31" t="s">
        <v>37</v>
      </c>
    </row>
    <row r="3" spans="1:4" ht="12.75">
      <c r="A3" s="110" t="s">
        <v>38</v>
      </c>
      <c r="B3" s="73"/>
      <c r="C3" s="63"/>
      <c r="D3" s="63"/>
    </row>
    <row r="4" spans="1:5" ht="12.75">
      <c r="A4" s="155" t="s">
        <v>193</v>
      </c>
      <c r="B4" s="155"/>
      <c r="C4" s="155"/>
      <c r="D4" s="155"/>
      <c r="E4" s="155"/>
    </row>
    <row r="5" spans="1:5" s="11" customFormat="1" ht="14.25">
      <c r="A5" s="27"/>
      <c r="B5" s="27"/>
      <c r="C5" s="27"/>
      <c r="D5" s="27"/>
      <c r="E5" s="31" t="s">
        <v>116</v>
      </c>
    </row>
    <row r="6" spans="1:5" s="48" customFormat="1" ht="48" customHeight="1">
      <c r="A6" s="49" t="s">
        <v>12</v>
      </c>
      <c r="B6" s="21" t="s">
        <v>39</v>
      </c>
      <c r="C6" s="49" t="s">
        <v>14</v>
      </c>
      <c r="D6" s="49" t="s">
        <v>15</v>
      </c>
      <c r="E6" s="49" t="s">
        <v>16</v>
      </c>
    </row>
    <row r="7" spans="1:5" ht="19.5" customHeight="1">
      <c r="A7" s="21" t="s">
        <v>40</v>
      </c>
      <c r="B7" s="22" t="s">
        <v>41</v>
      </c>
      <c r="C7" s="23">
        <f>C8+C9+C10+C11+C13+C12</f>
        <v>3986.7</v>
      </c>
      <c r="D7" s="23">
        <f>D8+D9+D10+D11+D13</f>
        <v>2351.5</v>
      </c>
      <c r="E7" s="29">
        <f>D7/C7*100</f>
        <v>58.98362053828981</v>
      </c>
    </row>
    <row r="8" spans="1:5" ht="33.75">
      <c r="A8" s="18" t="s">
        <v>42</v>
      </c>
      <c r="B8" s="19" t="s">
        <v>43</v>
      </c>
      <c r="C8" s="20">
        <v>600</v>
      </c>
      <c r="D8" s="20">
        <v>346.1</v>
      </c>
      <c r="E8" s="69">
        <f aca="true" t="shared" si="0" ref="E8:E31">D8/C8*100</f>
        <v>57.683333333333344</v>
      </c>
    </row>
    <row r="9" spans="1:5" ht="46.5" customHeight="1">
      <c r="A9" s="18" t="s">
        <v>44</v>
      </c>
      <c r="B9" s="19" t="s">
        <v>45</v>
      </c>
      <c r="C9" s="20">
        <v>374</v>
      </c>
      <c r="D9" s="20">
        <v>220.1</v>
      </c>
      <c r="E9" s="69">
        <f t="shared" si="0"/>
        <v>58.850267379679146</v>
      </c>
    </row>
    <row r="10" spans="1:5" ht="37.5" customHeight="1">
      <c r="A10" s="18" t="s">
        <v>46</v>
      </c>
      <c r="B10" s="19" t="s">
        <v>91</v>
      </c>
      <c r="C10" s="20">
        <v>2579.6</v>
      </c>
      <c r="D10" s="20">
        <v>1529.8</v>
      </c>
      <c r="E10" s="69">
        <f t="shared" si="0"/>
        <v>59.30376802605055</v>
      </c>
    </row>
    <row r="11" spans="1:5" ht="37.5" customHeight="1">
      <c r="A11" s="18" t="s">
        <v>47</v>
      </c>
      <c r="B11" s="19" t="s">
        <v>48</v>
      </c>
      <c r="C11" s="20">
        <v>277</v>
      </c>
      <c r="D11" s="20">
        <v>194.5</v>
      </c>
      <c r="E11" s="69">
        <f t="shared" si="0"/>
        <v>70.21660649819495</v>
      </c>
    </row>
    <row r="12" spans="1:5" ht="19.5" customHeight="1">
      <c r="A12" s="18" t="s">
        <v>138</v>
      </c>
      <c r="B12" s="70" t="s">
        <v>139</v>
      </c>
      <c r="C12" s="20">
        <v>43.5</v>
      </c>
      <c r="D12" s="20"/>
      <c r="E12" s="69"/>
    </row>
    <row r="13" spans="1:5" ht="18" customHeight="1">
      <c r="A13" s="18" t="s">
        <v>100</v>
      </c>
      <c r="B13" s="19" t="s">
        <v>49</v>
      </c>
      <c r="C13" s="20">
        <v>112.6</v>
      </c>
      <c r="D13" s="20">
        <v>61</v>
      </c>
      <c r="E13" s="69">
        <f t="shared" si="0"/>
        <v>54.174067495559505</v>
      </c>
    </row>
    <row r="14" spans="1:5" ht="15" customHeight="1">
      <c r="A14" s="21" t="s">
        <v>50</v>
      </c>
      <c r="B14" s="22" t="s">
        <v>51</v>
      </c>
      <c r="C14" s="23">
        <f>C15</f>
        <v>229.9</v>
      </c>
      <c r="D14" s="23">
        <f>D15</f>
        <v>105.7</v>
      </c>
      <c r="E14" s="29">
        <f t="shared" si="0"/>
        <v>45.97651152675076</v>
      </c>
    </row>
    <row r="15" spans="1:5" ht="17.25" customHeight="1">
      <c r="A15" s="18" t="s">
        <v>52</v>
      </c>
      <c r="B15" s="19" t="s">
        <v>53</v>
      </c>
      <c r="C15" s="20">
        <v>229.9</v>
      </c>
      <c r="D15" s="20">
        <v>105.7</v>
      </c>
      <c r="E15" s="69">
        <f t="shared" si="0"/>
        <v>45.97651152675076</v>
      </c>
    </row>
    <row r="16" spans="1:5" ht="27" customHeight="1">
      <c r="A16" s="21" t="s">
        <v>147</v>
      </c>
      <c r="B16" s="71" t="s">
        <v>145</v>
      </c>
      <c r="C16" s="23">
        <f>C17</f>
        <v>10</v>
      </c>
      <c r="D16" s="23"/>
      <c r="E16" s="29"/>
    </row>
    <row r="17" spans="1:5" ht="17.25" customHeight="1">
      <c r="A17" s="18" t="s">
        <v>148</v>
      </c>
      <c r="B17" s="71" t="s">
        <v>146</v>
      </c>
      <c r="C17" s="20">
        <v>10</v>
      </c>
      <c r="D17" s="20"/>
      <c r="E17" s="69"/>
    </row>
    <row r="18" spans="1:5" ht="14.25" customHeight="1">
      <c r="A18" s="21" t="s">
        <v>54</v>
      </c>
      <c r="B18" s="22" t="s">
        <v>55</v>
      </c>
      <c r="C18" s="23">
        <f>C19+C20</f>
        <v>2060.4</v>
      </c>
      <c r="D18" s="23">
        <f>D19+D20</f>
        <v>1183.4</v>
      </c>
      <c r="E18" s="29">
        <f t="shared" si="0"/>
        <v>57.43544942729567</v>
      </c>
    </row>
    <row r="19" spans="1:5" ht="12" customHeight="1">
      <c r="A19" s="18" t="s">
        <v>56</v>
      </c>
      <c r="B19" s="19" t="s">
        <v>57</v>
      </c>
      <c r="C19" s="20">
        <v>2031.5</v>
      </c>
      <c r="D19" s="20">
        <v>1168.9</v>
      </c>
      <c r="E19" s="69">
        <f t="shared" si="0"/>
        <v>57.53876445975881</v>
      </c>
    </row>
    <row r="20" spans="1:5" ht="19.5" customHeight="1">
      <c r="A20" s="18" t="s">
        <v>101</v>
      </c>
      <c r="B20" s="19" t="s">
        <v>102</v>
      </c>
      <c r="C20" s="20">
        <v>28.9</v>
      </c>
      <c r="D20" s="20">
        <v>14.5</v>
      </c>
      <c r="E20" s="69">
        <f t="shared" si="0"/>
        <v>50.17301038062284</v>
      </c>
    </row>
    <row r="21" spans="1:5" ht="12" customHeight="1">
      <c r="A21" s="21" t="s">
        <v>58</v>
      </c>
      <c r="B21" s="22" t="s">
        <v>59</v>
      </c>
      <c r="C21" s="23">
        <f>C22+C23+C24</f>
        <v>2047.6999999999998</v>
      </c>
      <c r="D21" s="23">
        <f>D22+D23</f>
        <v>754.8000000000001</v>
      </c>
      <c r="E21" s="29">
        <f t="shared" si="0"/>
        <v>36.86086829125361</v>
      </c>
    </row>
    <row r="22" spans="1:5" ht="15.75" customHeight="1">
      <c r="A22" s="18" t="s">
        <v>60</v>
      </c>
      <c r="B22" s="19" t="s">
        <v>61</v>
      </c>
      <c r="C22" s="20">
        <v>295.9</v>
      </c>
      <c r="D22" s="20">
        <v>60.1</v>
      </c>
      <c r="E22" s="69">
        <f t="shared" si="0"/>
        <v>20.31091584994931</v>
      </c>
    </row>
    <row r="23" spans="1:5" ht="12.75">
      <c r="A23" s="18" t="s">
        <v>62</v>
      </c>
      <c r="B23" s="19" t="s">
        <v>63</v>
      </c>
      <c r="C23" s="20">
        <v>1751.8</v>
      </c>
      <c r="D23" s="20">
        <v>694.7</v>
      </c>
      <c r="E23" s="69">
        <f t="shared" si="0"/>
        <v>39.65635346500743</v>
      </c>
    </row>
    <row r="24" spans="1:5" ht="22.5">
      <c r="A24" s="18" t="s">
        <v>150</v>
      </c>
      <c r="B24" s="72" t="s">
        <v>149</v>
      </c>
      <c r="C24" s="20">
        <v>0</v>
      </c>
      <c r="D24" s="20">
        <v>0</v>
      </c>
      <c r="E24" s="69">
        <v>0</v>
      </c>
    </row>
    <row r="25" spans="1:5" ht="22.5">
      <c r="A25" s="21" t="s">
        <v>64</v>
      </c>
      <c r="B25" s="22" t="s">
        <v>65</v>
      </c>
      <c r="C25" s="23">
        <f>C26</f>
        <v>6067.6</v>
      </c>
      <c r="D25" s="23">
        <f>D26</f>
        <v>2043.3</v>
      </c>
      <c r="E25" s="29">
        <f t="shared" si="0"/>
        <v>33.675588371019835</v>
      </c>
    </row>
    <row r="26" spans="1:5" ht="12.75">
      <c r="A26" s="18" t="s">
        <v>66</v>
      </c>
      <c r="B26" s="19" t="s">
        <v>67</v>
      </c>
      <c r="C26" s="20">
        <v>6067.6</v>
      </c>
      <c r="D26" s="20">
        <v>2043.3</v>
      </c>
      <c r="E26" s="69">
        <f t="shared" si="0"/>
        <v>33.675588371019835</v>
      </c>
    </row>
    <row r="27" spans="1:5" ht="12.75">
      <c r="A27" s="21" t="s">
        <v>108</v>
      </c>
      <c r="B27" s="22" t="s">
        <v>107</v>
      </c>
      <c r="C27" s="23">
        <f>C28</f>
        <v>230.3</v>
      </c>
      <c r="D27" s="23">
        <f>D28</f>
        <v>105.6</v>
      </c>
      <c r="E27" s="29">
        <f t="shared" si="0"/>
        <v>45.85323491098567</v>
      </c>
    </row>
    <row r="28" spans="1:5" ht="12.75">
      <c r="A28" s="18" t="s">
        <v>109</v>
      </c>
      <c r="B28" s="19" t="s">
        <v>110</v>
      </c>
      <c r="C28" s="20">
        <v>230.3</v>
      </c>
      <c r="D28" s="20">
        <v>105.6</v>
      </c>
      <c r="E28" s="69">
        <f t="shared" si="0"/>
        <v>45.85323491098567</v>
      </c>
    </row>
    <row r="29" spans="1:5" ht="15.75" customHeight="1">
      <c r="A29" s="21" t="s">
        <v>69</v>
      </c>
      <c r="B29" s="22" t="s">
        <v>68</v>
      </c>
      <c r="C29" s="23">
        <f>C30</f>
        <v>387</v>
      </c>
      <c r="D29" s="23">
        <f>D30</f>
        <v>189.2</v>
      </c>
      <c r="E29" s="29">
        <f t="shared" si="0"/>
        <v>48.888888888888886</v>
      </c>
    </row>
    <row r="30" spans="1:5" ht="12.75">
      <c r="A30" s="18" t="s">
        <v>103</v>
      </c>
      <c r="B30" s="19" t="s">
        <v>104</v>
      </c>
      <c r="C30" s="20">
        <v>387</v>
      </c>
      <c r="D30" s="20">
        <v>189.2</v>
      </c>
      <c r="E30" s="69">
        <f t="shared" si="0"/>
        <v>48.888888888888886</v>
      </c>
    </row>
    <row r="31" spans="1:5" s="10" customFormat="1" ht="12.75">
      <c r="A31" s="21"/>
      <c r="B31" s="22" t="s">
        <v>92</v>
      </c>
      <c r="C31" s="23">
        <f>C7+C14+C18+C21+C25+C29+C27+C16</f>
        <v>15019.6</v>
      </c>
      <c r="D31" s="23">
        <f>D7+D14+D18+D21+D25+D29+D27</f>
        <v>6733.5</v>
      </c>
      <c r="E31" s="29">
        <f t="shared" si="0"/>
        <v>44.83142027750406</v>
      </c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3">
      <selection activeCell="D32" sqref="D32"/>
    </sheetView>
  </sheetViews>
  <sheetFormatPr defaultColWidth="9.00390625" defaultRowHeight="12.75"/>
  <cols>
    <col min="1" max="1" width="6.25390625" style="0" customWidth="1"/>
    <col min="2" max="2" width="13.375" style="52" customWidth="1"/>
    <col min="3" max="3" width="34.625" style="0" customWidth="1"/>
    <col min="4" max="4" width="40.375" style="0" customWidth="1"/>
  </cols>
  <sheetData>
    <row r="1" ht="12.75">
      <c r="D1" s="15" t="s">
        <v>127</v>
      </c>
    </row>
    <row r="2" spans="1:4" ht="12.75">
      <c r="A2" s="141" t="s">
        <v>90</v>
      </c>
      <c r="B2" s="141"/>
      <c r="C2" s="141"/>
      <c r="D2" s="141"/>
    </row>
    <row r="3" spans="1:4" ht="12.75">
      <c r="A3" s="141" t="s">
        <v>194</v>
      </c>
      <c r="B3" s="141"/>
      <c r="C3" s="141"/>
      <c r="D3" s="141"/>
    </row>
    <row r="4" spans="2:4" ht="12.75">
      <c r="B4" s="53"/>
      <c r="D4" s="2" t="s">
        <v>117</v>
      </c>
    </row>
    <row r="5" spans="1:4" ht="12.75">
      <c r="A5" s="158" t="s">
        <v>0</v>
      </c>
      <c r="B5" s="159" t="s">
        <v>85</v>
      </c>
      <c r="C5" s="160" t="s">
        <v>1</v>
      </c>
      <c r="D5" s="162" t="s">
        <v>2</v>
      </c>
    </row>
    <row r="6" spans="1:4" ht="17.25" customHeight="1">
      <c r="A6" s="158"/>
      <c r="B6" s="159"/>
      <c r="C6" s="161"/>
      <c r="D6" s="162"/>
    </row>
    <row r="7" spans="1:4" s="9" customFormat="1" ht="36.75" customHeight="1">
      <c r="A7" s="103">
        <v>1003</v>
      </c>
      <c r="B7" s="56">
        <v>113.6</v>
      </c>
      <c r="C7" s="103" t="s">
        <v>180</v>
      </c>
      <c r="D7" s="104"/>
    </row>
    <row r="8" spans="1:4" ht="79.5" customHeight="1">
      <c r="A8" s="4" t="s">
        <v>66</v>
      </c>
      <c r="B8" s="55">
        <v>67.6</v>
      </c>
      <c r="C8" s="3" t="s">
        <v>178</v>
      </c>
      <c r="D8" s="105" t="s">
        <v>151</v>
      </c>
    </row>
    <row r="9" spans="1:4" ht="99" customHeight="1">
      <c r="A9" s="28" t="s">
        <v>46</v>
      </c>
      <c r="B9" s="56">
        <v>90.9</v>
      </c>
      <c r="C9" s="3" t="s">
        <v>179</v>
      </c>
      <c r="D9" s="105" t="s">
        <v>151</v>
      </c>
    </row>
    <row r="10" spans="1:4" ht="78.75" customHeight="1">
      <c r="A10" s="28"/>
      <c r="B10" s="156">
        <v>2521.5</v>
      </c>
      <c r="C10" s="139" t="s">
        <v>181</v>
      </c>
      <c r="D10" s="105" t="s">
        <v>151</v>
      </c>
    </row>
    <row r="11" spans="1:4" ht="195.75" customHeight="1">
      <c r="A11" s="28"/>
      <c r="B11" s="157"/>
      <c r="C11" s="140"/>
      <c r="D11" s="106" t="s">
        <v>152</v>
      </c>
    </row>
    <row r="12" spans="1:4" ht="78" customHeight="1">
      <c r="A12" s="28" t="s">
        <v>103</v>
      </c>
      <c r="B12" s="56">
        <v>20</v>
      </c>
      <c r="C12" s="3" t="s">
        <v>182</v>
      </c>
      <c r="D12" s="108" t="s">
        <v>154</v>
      </c>
    </row>
    <row r="13" spans="1:4" ht="78.75" customHeight="1">
      <c r="A13" s="28"/>
      <c r="B13" s="56">
        <v>2000</v>
      </c>
      <c r="C13" s="3" t="s">
        <v>183</v>
      </c>
      <c r="D13" s="107" t="s">
        <v>153</v>
      </c>
    </row>
    <row r="14" spans="1:4" ht="78.75" customHeight="1">
      <c r="A14" s="28" t="s">
        <v>103</v>
      </c>
      <c r="B14" s="56">
        <v>30</v>
      </c>
      <c r="C14" s="3" t="s">
        <v>203</v>
      </c>
      <c r="D14" s="108" t="s">
        <v>154</v>
      </c>
    </row>
    <row r="15" spans="1:4" ht="18.75" customHeight="1">
      <c r="A15" s="5" t="s">
        <v>93</v>
      </c>
      <c r="B15" s="54">
        <f>SUM(B7:B13)</f>
        <v>4813.6</v>
      </c>
      <c r="C15" s="6"/>
      <c r="D15" s="109"/>
    </row>
    <row r="16" spans="1:4" ht="12.75">
      <c r="A16" s="7"/>
      <c r="B16" s="57"/>
      <c r="C16" s="8"/>
      <c r="D16" s="7"/>
    </row>
    <row r="17" spans="1:4" ht="12.75">
      <c r="A17" s="7"/>
      <c r="B17" s="57"/>
      <c r="C17" s="8"/>
      <c r="D17" s="7"/>
    </row>
    <row r="18" ht="12.75">
      <c r="B18" s="53"/>
    </row>
    <row r="19" ht="12.75">
      <c r="B19" s="53"/>
    </row>
  </sheetData>
  <sheetProtection/>
  <mergeCells count="8">
    <mergeCell ref="B10:B11"/>
    <mergeCell ref="C10:C11"/>
    <mergeCell ref="A2:D2"/>
    <mergeCell ref="A3:D3"/>
    <mergeCell ref="A5:A6"/>
    <mergeCell ref="B5:B6"/>
    <mergeCell ref="C5:C6"/>
    <mergeCell ref="D5:D6"/>
  </mergeCells>
  <printOptions/>
  <pageMargins left="0.38" right="0.37" top="0.46" bottom="0.34" header="0.33" footer="0.23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23.375" style="0" customWidth="1"/>
    <col min="2" max="2" width="51.125" style="0" customWidth="1"/>
    <col min="3" max="3" width="18.375" style="13" customWidth="1"/>
    <col min="4" max="4" width="15.25390625" style="13" customWidth="1"/>
    <col min="5" max="5" width="5.75390625" style="13" customWidth="1"/>
  </cols>
  <sheetData>
    <row r="2" spans="1:5" ht="12.75">
      <c r="A2" s="16"/>
      <c r="B2" s="16"/>
      <c r="C2" s="165" t="s">
        <v>70</v>
      </c>
      <c r="D2" s="144"/>
      <c r="E2" s="144"/>
    </row>
    <row r="3" spans="1:5" ht="12.75">
      <c r="A3" s="1"/>
      <c r="B3" s="1"/>
      <c r="C3" s="12"/>
      <c r="D3" s="12"/>
      <c r="E3" s="12"/>
    </row>
    <row r="4" spans="1:5" ht="12.75">
      <c r="A4" s="163" t="s">
        <v>195</v>
      </c>
      <c r="B4" s="163"/>
      <c r="C4" s="164"/>
      <c r="D4" s="164"/>
      <c r="E4" s="164"/>
    </row>
    <row r="5" spans="1:5" ht="12.75">
      <c r="A5" s="164"/>
      <c r="B5" s="164"/>
      <c r="C5" s="164"/>
      <c r="D5" s="164"/>
      <c r="E5" s="164"/>
    </row>
    <row r="6" spans="2:5" ht="18.75" customHeight="1">
      <c r="B6" s="1"/>
      <c r="C6" s="12"/>
      <c r="D6" s="166" t="s">
        <v>116</v>
      </c>
      <c r="E6" s="167"/>
    </row>
    <row r="7" spans="1:5" ht="42">
      <c r="A7" s="5" t="s">
        <v>12</v>
      </c>
      <c r="B7" s="5" t="s">
        <v>71</v>
      </c>
      <c r="C7" s="5" t="s">
        <v>14</v>
      </c>
      <c r="D7" s="5" t="s">
        <v>15</v>
      </c>
      <c r="E7" s="5" t="s">
        <v>16</v>
      </c>
    </row>
    <row r="8" spans="1:5" ht="24.75" customHeight="1">
      <c r="A8" s="35" t="s">
        <v>89</v>
      </c>
      <c r="B8" s="36" t="s">
        <v>72</v>
      </c>
      <c r="C8" s="39">
        <f>C10+C13</f>
        <v>56.100000000000364</v>
      </c>
      <c r="D8" s="39">
        <f>D10+D13</f>
        <v>-203.69999999999982</v>
      </c>
      <c r="E8" s="29">
        <f>E9</f>
        <v>-3.631016042780722</v>
      </c>
    </row>
    <row r="9" spans="1:5" ht="26.25" customHeight="1">
      <c r="A9" s="37" t="s">
        <v>73</v>
      </c>
      <c r="B9" s="38" t="s">
        <v>74</v>
      </c>
      <c r="C9" s="33">
        <f>C10+C13</f>
        <v>56.100000000000364</v>
      </c>
      <c r="D9" s="33">
        <f>D10+D13</f>
        <v>-203.69999999999982</v>
      </c>
      <c r="E9" s="29">
        <f>D9/C9*100%</f>
        <v>-3.631016042780722</v>
      </c>
    </row>
    <row r="10" spans="1:5" ht="20.25" customHeight="1">
      <c r="A10" s="37" t="s">
        <v>75</v>
      </c>
      <c r="B10" s="38" t="s">
        <v>76</v>
      </c>
      <c r="C10" s="33">
        <f>C11</f>
        <v>-14963.5</v>
      </c>
      <c r="D10" s="33">
        <f>D11</f>
        <v>-7021.3</v>
      </c>
      <c r="E10" s="29">
        <f aca="true" t="shared" si="0" ref="E10:E15">D10/C10*100</f>
        <v>46.92284559093795</v>
      </c>
    </row>
    <row r="11" spans="1:5" ht="23.25" customHeight="1">
      <c r="A11" s="37" t="s">
        <v>95</v>
      </c>
      <c r="B11" s="38" t="s">
        <v>77</v>
      </c>
      <c r="C11" s="33">
        <f>C12</f>
        <v>-14963.5</v>
      </c>
      <c r="D11" s="33">
        <f>D12</f>
        <v>-7021.3</v>
      </c>
      <c r="E11" s="29">
        <f t="shared" si="0"/>
        <v>46.92284559093795</v>
      </c>
    </row>
    <row r="12" spans="1:5" ht="22.5">
      <c r="A12" s="37" t="s">
        <v>94</v>
      </c>
      <c r="B12" s="74" t="s">
        <v>155</v>
      </c>
      <c r="C12" s="33">
        <v>-14963.5</v>
      </c>
      <c r="D12" s="33">
        <v>-7021.3</v>
      </c>
      <c r="E12" s="29">
        <f t="shared" si="0"/>
        <v>46.92284559093795</v>
      </c>
    </row>
    <row r="13" spans="1:5" ht="21.75" customHeight="1">
      <c r="A13" s="37" t="s">
        <v>78</v>
      </c>
      <c r="B13" s="38" t="s">
        <v>79</v>
      </c>
      <c r="C13" s="33">
        <f>C14</f>
        <v>15019.6</v>
      </c>
      <c r="D13" s="33">
        <f>D14</f>
        <v>6817.6</v>
      </c>
      <c r="E13" s="29">
        <f t="shared" si="0"/>
        <v>45.39135529574689</v>
      </c>
    </row>
    <row r="14" spans="1:5" ht="24" customHeight="1">
      <c r="A14" s="37" t="s">
        <v>96</v>
      </c>
      <c r="B14" s="38" t="s">
        <v>80</v>
      </c>
      <c r="C14" s="33">
        <f>C15</f>
        <v>15019.6</v>
      </c>
      <c r="D14" s="33">
        <f>D15</f>
        <v>6817.6</v>
      </c>
      <c r="E14" s="29">
        <f t="shared" si="0"/>
        <v>45.39135529574689</v>
      </c>
    </row>
    <row r="15" spans="1:5" ht="22.5">
      <c r="A15" s="37" t="s">
        <v>97</v>
      </c>
      <c r="B15" s="74" t="s">
        <v>156</v>
      </c>
      <c r="C15" s="33">
        <v>15019.6</v>
      </c>
      <c r="D15" s="33">
        <v>6817.6</v>
      </c>
      <c r="E15" s="29">
        <f t="shared" si="0"/>
        <v>45.39135529574689</v>
      </c>
    </row>
    <row r="16" spans="1:5" ht="13.5">
      <c r="A16" s="24"/>
      <c r="B16" s="25"/>
      <c r="C16" s="34" t="s">
        <v>3</v>
      </c>
      <c r="D16" s="34"/>
      <c r="E16" s="40"/>
    </row>
    <row r="17" spans="1:5" ht="12.75">
      <c r="A17" s="26"/>
      <c r="B17" s="27"/>
      <c r="C17" s="32"/>
      <c r="D17" s="41"/>
      <c r="E17" s="32"/>
    </row>
    <row r="20" ht="12.75">
      <c r="D20" s="13" t="s">
        <v>3</v>
      </c>
    </row>
    <row r="32" ht="12.75">
      <c r="B32" t="s">
        <v>3</v>
      </c>
    </row>
  </sheetData>
  <sheetProtection/>
  <mergeCells count="3">
    <mergeCell ref="A4:E5"/>
    <mergeCell ref="C2:E2"/>
    <mergeCell ref="D6:E6"/>
  </mergeCells>
  <printOptions/>
  <pageMargins left="0.41" right="0.21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9.00390625" style="14" customWidth="1"/>
    <col min="2" max="3" width="9.125" style="43" customWidth="1"/>
    <col min="4" max="4" width="5.25390625" style="43" customWidth="1"/>
    <col min="5" max="5" width="6.00390625" style="43" customWidth="1"/>
    <col min="6" max="6" width="15.25390625" style="43" customWidth="1"/>
    <col min="7" max="7" width="12.375" style="44" customWidth="1"/>
  </cols>
  <sheetData>
    <row r="2" spans="6:7" ht="12.75">
      <c r="F2" s="170" t="s">
        <v>126</v>
      </c>
      <c r="G2" s="171"/>
    </row>
    <row r="4" spans="1:7" s="51" customFormat="1" ht="12.75">
      <c r="A4" s="50"/>
      <c r="B4" s="168" t="s">
        <v>81</v>
      </c>
      <c r="C4" s="168"/>
      <c r="G4" s="17"/>
    </row>
    <row r="5" spans="1:7" s="51" customFormat="1" ht="12.75">
      <c r="A5" s="50"/>
      <c r="B5" s="172" t="s">
        <v>184</v>
      </c>
      <c r="C5" s="172"/>
      <c r="D5" s="172"/>
      <c r="E5" s="172"/>
      <c r="F5" s="172"/>
      <c r="G5" s="172"/>
    </row>
    <row r="6" spans="1:7" s="51" customFormat="1" ht="12.75">
      <c r="A6" s="168" t="s">
        <v>196</v>
      </c>
      <c r="B6" s="169"/>
      <c r="C6" s="169"/>
      <c r="D6" s="169"/>
      <c r="E6" s="169"/>
      <c r="F6" s="169"/>
      <c r="G6" s="169"/>
    </row>
    <row r="9" spans="1:7" s="47" customFormat="1" ht="19.5" customHeight="1">
      <c r="A9" s="46"/>
      <c r="B9" s="176" t="s">
        <v>82</v>
      </c>
      <c r="C9" s="177"/>
      <c r="D9" s="177"/>
      <c r="E9" s="177"/>
      <c r="F9" s="178"/>
      <c r="G9" s="62" t="s">
        <v>105</v>
      </c>
    </row>
    <row r="10" spans="1:7" ht="21.75" customHeight="1">
      <c r="A10" s="42"/>
      <c r="B10" s="176" t="s">
        <v>197</v>
      </c>
      <c r="C10" s="177"/>
      <c r="D10" s="177"/>
      <c r="E10" s="177"/>
      <c r="F10" s="178"/>
      <c r="G10" s="64">
        <v>6.5</v>
      </c>
    </row>
    <row r="11" spans="1:8" s="10" customFormat="1" ht="22.5" customHeight="1">
      <c r="A11" s="45" t="s">
        <v>83</v>
      </c>
      <c r="B11" s="173"/>
      <c r="C11" s="174"/>
      <c r="D11" s="174"/>
      <c r="E11" s="174"/>
      <c r="F11" s="175"/>
      <c r="G11" s="64">
        <f>SUM(G10:G10)</f>
        <v>6.5</v>
      </c>
      <c r="H11" s="10" t="s">
        <v>3</v>
      </c>
    </row>
  </sheetData>
  <sheetProtection/>
  <mergeCells count="7">
    <mergeCell ref="B11:F11"/>
    <mergeCell ref="B9:F9"/>
    <mergeCell ref="B10:F10"/>
    <mergeCell ref="A6:G6"/>
    <mergeCell ref="F2:G2"/>
    <mergeCell ref="B4:C4"/>
    <mergeCell ref="B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Нафиса Хакимова</cp:lastModifiedBy>
  <cp:lastPrinted>2019-07-10T04:25:01Z</cp:lastPrinted>
  <dcterms:created xsi:type="dcterms:W3CDTF">2004-04-15T12:53:12Z</dcterms:created>
  <dcterms:modified xsi:type="dcterms:W3CDTF">2019-07-10T04:29:18Z</dcterms:modified>
  <cp:category/>
  <cp:version/>
  <cp:contentType/>
  <cp:contentStatus/>
</cp:coreProperties>
</file>